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S11" i="1"/>
  <c r="S12"/>
  <c r="R11"/>
  <c r="R12"/>
  <c r="M12"/>
  <c r="N12"/>
  <c r="O12"/>
  <c r="P12"/>
  <c r="Q12"/>
  <c r="L12"/>
  <c r="M11"/>
  <c r="N11"/>
  <c r="O11"/>
  <c r="P11"/>
  <c r="Q11"/>
  <c r="L11"/>
  <c r="M4"/>
  <c r="M7"/>
  <c r="M6"/>
  <c r="M5"/>
  <c r="M3"/>
  <c r="H15"/>
  <c r="H3"/>
  <c r="H4"/>
  <c r="H5"/>
  <c r="H6"/>
  <c r="H7"/>
  <c r="H8"/>
  <c r="H9"/>
  <c r="H10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3"/>
  <c r="J4"/>
  <c r="J5"/>
  <c r="J6"/>
  <c r="J7"/>
  <c r="J8"/>
  <c r="J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2"/>
</calcChain>
</file>

<file path=xl/sharedStrings.xml><?xml version="1.0" encoding="utf-8"?>
<sst xmlns="http://schemas.openxmlformats.org/spreadsheetml/2006/main" count="190" uniqueCount="32">
  <si>
    <t>jelzés</t>
  </si>
  <si>
    <t>burkolat</t>
  </si>
  <si>
    <t>szélesség</t>
  </si>
  <si>
    <t>hossz (m)</t>
  </si>
  <si>
    <t>emelkedés (m)</t>
  </si>
  <si>
    <t>süllyedés (m)</t>
  </si>
  <si>
    <t>idő (perc)</t>
  </si>
  <si>
    <t>Bükkszentkereszt magassága:</t>
  </si>
  <si>
    <t>S</t>
  </si>
  <si>
    <t>aszfalt</t>
  </si>
  <si>
    <t>országút</t>
  </si>
  <si>
    <t>Távolság:</t>
  </si>
  <si>
    <t>Átlagsbesség:</t>
  </si>
  <si>
    <t>Gyors szakaszok:</t>
  </si>
  <si>
    <t>Pihenő idő:</t>
  </si>
  <si>
    <t>föld</t>
  </si>
  <si>
    <t>turistaút</t>
  </si>
  <si>
    <t>Menetidő:</t>
  </si>
  <si>
    <t>P</t>
  </si>
  <si>
    <t>köves</t>
  </si>
  <si>
    <t>keskeny műút</t>
  </si>
  <si>
    <t>szekérút</t>
  </si>
  <si>
    <t>füves</t>
  </si>
  <si>
    <t>P+</t>
  </si>
  <si>
    <t xml:space="preserve">rossz aszfalt </t>
  </si>
  <si>
    <t>fű</t>
  </si>
  <si>
    <t>ösvény</t>
  </si>
  <si>
    <t>makadám</t>
  </si>
  <si>
    <t xml:space="preserve">országút </t>
  </si>
  <si>
    <t>táv (m)</t>
  </si>
  <si>
    <t>Magasság (m)</t>
  </si>
  <si>
    <t>sebesség (km/h)</t>
  </si>
</sst>
</file>

<file path=xl/styles.xml><?xml version="1.0" encoding="utf-8"?>
<styleSheet xmlns="http://schemas.openxmlformats.org/spreadsheetml/2006/main">
  <numFmts count="6">
    <numFmt numFmtId="164" formatCode=".##_ &quot;km&quot;"/>
    <numFmt numFmtId="165" formatCode=".##_ &quot;km/h&quot;"/>
    <numFmt numFmtId="166" formatCode="0_ &quot;darab&quot;"/>
    <numFmt numFmtId="167" formatCode=".##_ &quot;óra&quot;"/>
    <numFmt numFmtId="168" formatCode="0_ &quot;út&quot;"/>
    <numFmt numFmtId="169" formatCode="0.0#_ &quot;km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Magassági</a:t>
            </a:r>
            <a:r>
              <a:rPr lang="hu-HU" baseline="0"/>
              <a:t> diagram</a:t>
            </a:r>
            <a:endParaRPr lang="hu-HU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cap="rnd">
              <a:round/>
            </a:ln>
          </c:spPr>
          <c:marker>
            <c:symbol val="none"/>
          </c:marker>
          <c:xVal>
            <c:numRef>
              <c:f>Munka1!$E$2:$E$57</c:f>
              <c:numCache>
                <c:formatCode>General</c:formatCode>
                <c:ptCount val="56"/>
                <c:pt idx="0">
                  <c:v>361</c:v>
                </c:pt>
                <c:pt idx="1">
                  <c:v>442</c:v>
                </c:pt>
                <c:pt idx="2">
                  <c:v>567</c:v>
                </c:pt>
                <c:pt idx="3">
                  <c:v>661</c:v>
                </c:pt>
                <c:pt idx="4">
                  <c:v>1467</c:v>
                </c:pt>
                <c:pt idx="5">
                  <c:v>1942</c:v>
                </c:pt>
                <c:pt idx="6">
                  <c:v>4084</c:v>
                </c:pt>
                <c:pt idx="7">
                  <c:v>4282</c:v>
                </c:pt>
                <c:pt idx="8">
                  <c:v>4557</c:v>
                </c:pt>
                <c:pt idx="9">
                  <c:v>6498</c:v>
                </c:pt>
                <c:pt idx="10">
                  <c:v>9754</c:v>
                </c:pt>
                <c:pt idx="11">
                  <c:v>12445</c:v>
                </c:pt>
                <c:pt idx="12">
                  <c:v>15178</c:v>
                </c:pt>
                <c:pt idx="13">
                  <c:v>15862</c:v>
                </c:pt>
                <c:pt idx="14">
                  <c:v>16125</c:v>
                </c:pt>
                <c:pt idx="15">
                  <c:v>16205</c:v>
                </c:pt>
                <c:pt idx="16">
                  <c:v>16886</c:v>
                </c:pt>
                <c:pt idx="17">
                  <c:v>16999</c:v>
                </c:pt>
                <c:pt idx="18">
                  <c:v>18779</c:v>
                </c:pt>
                <c:pt idx="19">
                  <c:v>18806</c:v>
                </c:pt>
                <c:pt idx="20">
                  <c:v>23374</c:v>
                </c:pt>
                <c:pt idx="21">
                  <c:v>24063</c:v>
                </c:pt>
                <c:pt idx="22">
                  <c:v>24434</c:v>
                </c:pt>
                <c:pt idx="23">
                  <c:v>24557</c:v>
                </c:pt>
                <c:pt idx="24">
                  <c:v>24877</c:v>
                </c:pt>
                <c:pt idx="25">
                  <c:v>24976</c:v>
                </c:pt>
                <c:pt idx="26">
                  <c:v>25017</c:v>
                </c:pt>
                <c:pt idx="27">
                  <c:v>25030</c:v>
                </c:pt>
                <c:pt idx="28">
                  <c:v>25166</c:v>
                </c:pt>
                <c:pt idx="29">
                  <c:v>25320</c:v>
                </c:pt>
                <c:pt idx="30">
                  <c:v>25930</c:v>
                </c:pt>
                <c:pt idx="31">
                  <c:v>25962</c:v>
                </c:pt>
                <c:pt idx="32">
                  <c:v>26283</c:v>
                </c:pt>
                <c:pt idx="33">
                  <c:v>27321</c:v>
                </c:pt>
                <c:pt idx="34">
                  <c:v>27609</c:v>
                </c:pt>
                <c:pt idx="35">
                  <c:v>28609</c:v>
                </c:pt>
                <c:pt idx="36">
                  <c:v>30048</c:v>
                </c:pt>
                <c:pt idx="37">
                  <c:v>30900</c:v>
                </c:pt>
                <c:pt idx="38">
                  <c:v>32100</c:v>
                </c:pt>
                <c:pt idx="39">
                  <c:v>32658</c:v>
                </c:pt>
                <c:pt idx="40">
                  <c:v>32673</c:v>
                </c:pt>
                <c:pt idx="41">
                  <c:v>32792</c:v>
                </c:pt>
                <c:pt idx="42">
                  <c:v>34019</c:v>
                </c:pt>
                <c:pt idx="43">
                  <c:v>34827</c:v>
                </c:pt>
                <c:pt idx="44">
                  <c:v>35707</c:v>
                </c:pt>
                <c:pt idx="45">
                  <c:v>36139</c:v>
                </c:pt>
                <c:pt idx="46">
                  <c:v>36238</c:v>
                </c:pt>
                <c:pt idx="47">
                  <c:v>36479</c:v>
                </c:pt>
                <c:pt idx="48">
                  <c:v>36976</c:v>
                </c:pt>
                <c:pt idx="49">
                  <c:v>37223</c:v>
                </c:pt>
                <c:pt idx="50">
                  <c:v>38482</c:v>
                </c:pt>
                <c:pt idx="51">
                  <c:v>39572</c:v>
                </c:pt>
                <c:pt idx="52">
                  <c:v>40030</c:v>
                </c:pt>
                <c:pt idx="53">
                  <c:v>40213</c:v>
                </c:pt>
                <c:pt idx="54">
                  <c:v>41624</c:v>
                </c:pt>
                <c:pt idx="55">
                  <c:v>41945</c:v>
                </c:pt>
              </c:numCache>
            </c:numRef>
          </c:xVal>
          <c:yVal>
            <c:numRef>
              <c:f>Munka1!$H$2:$H$57</c:f>
              <c:numCache>
                <c:formatCode>General</c:formatCode>
                <c:ptCount val="56"/>
                <c:pt idx="0">
                  <c:v>613</c:v>
                </c:pt>
                <c:pt idx="1">
                  <c:v>615</c:v>
                </c:pt>
                <c:pt idx="2">
                  <c:v>635</c:v>
                </c:pt>
                <c:pt idx="3">
                  <c:v>645</c:v>
                </c:pt>
                <c:pt idx="4">
                  <c:v>682</c:v>
                </c:pt>
                <c:pt idx="5">
                  <c:v>637</c:v>
                </c:pt>
                <c:pt idx="6">
                  <c:v>628</c:v>
                </c:pt>
                <c:pt idx="7">
                  <c:v>641</c:v>
                </c:pt>
                <c:pt idx="8">
                  <c:v>648</c:v>
                </c:pt>
                <c:pt idx="9">
                  <c:v>564</c:v>
                </c:pt>
                <c:pt idx="10">
                  <c:v>460</c:v>
                </c:pt>
                <c:pt idx="11">
                  <c:v>431</c:v>
                </c:pt>
                <c:pt idx="12">
                  <c:v>380</c:v>
                </c:pt>
                <c:pt idx="13">
                  <c:v>388</c:v>
                </c:pt>
                <c:pt idx="14">
                  <c:v>399</c:v>
                </c:pt>
                <c:pt idx="15">
                  <c:v>401</c:v>
                </c:pt>
                <c:pt idx="16">
                  <c:v>487</c:v>
                </c:pt>
                <c:pt idx="17">
                  <c:v>500</c:v>
                </c:pt>
                <c:pt idx="18">
                  <c:v>542</c:v>
                </c:pt>
                <c:pt idx="19">
                  <c:v>542</c:v>
                </c:pt>
                <c:pt idx="20">
                  <c:v>578</c:v>
                </c:pt>
                <c:pt idx="21">
                  <c:v>648</c:v>
                </c:pt>
                <c:pt idx="22">
                  <c:v>633</c:v>
                </c:pt>
                <c:pt idx="23">
                  <c:v>618</c:v>
                </c:pt>
                <c:pt idx="24">
                  <c:v>590</c:v>
                </c:pt>
                <c:pt idx="25">
                  <c:v>579</c:v>
                </c:pt>
                <c:pt idx="26">
                  <c:v>580</c:v>
                </c:pt>
                <c:pt idx="27">
                  <c:v>581</c:v>
                </c:pt>
                <c:pt idx="28">
                  <c:v>589</c:v>
                </c:pt>
                <c:pt idx="29">
                  <c:v>601</c:v>
                </c:pt>
                <c:pt idx="30">
                  <c:v>553</c:v>
                </c:pt>
                <c:pt idx="31">
                  <c:v>552</c:v>
                </c:pt>
                <c:pt idx="32">
                  <c:v>519</c:v>
                </c:pt>
                <c:pt idx="33">
                  <c:v>426</c:v>
                </c:pt>
                <c:pt idx="34">
                  <c:v>415</c:v>
                </c:pt>
                <c:pt idx="35">
                  <c:v>374</c:v>
                </c:pt>
                <c:pt idx="36">
                  <c:v>337</c:v>
                </c:pt>
                <c:pt idx="37">
                  <c:v>331</c:v>
                </c:pt>
                <c:pt idx="38">
                  <c:v>280</c:v>
                </c:pt>
                <c:pt idx="39">
                  <c:v>267</c:v>
                </c:pt>
                <c:pt idx="40">
                  <c:v>266</c:v>
                </c:pt>
                <c:pt idx="41">
                  <c:v>265</c:v>
                </c:pt>
                <c:pt idx="42">
                  <c:v>258</c:v>
                </c:pt>
                <c:pt idx="43">
                  <c:v>306</c:v>
                </c:pt>
                <c:pt idx="44">
                  <c:v>258</c:v>
                </c:pt>
                <c:pt idx="45">
                  <c:v>255</c:v>
                </c:pt>
                <c:pt idx="46">
                  <c:v>254</c:v>
                </c:pt>
                <c:pt idx="47">
                  <c:v>251</c:v>
                </c:pt>
                <c:pt idx="48">
                  <c:v>290</c:v>
                </c:pt>
                <c:pt idx="49">
                  <c:v>295</c:v>
                </c:pt>
                <c:pt idx="50">
                  <c:v>326</c:v>
                </c:pt>
                <c:pt idx="51">
                  <c:v>255</c:v>
                </c:pt>
                <c:pt idx="52">
                  <c:v>226</c:v>
                </c:pt>
                <c:pt idx="53">
                  <c:v>226</c:v>
                </c:pt>
                <c:pt idx="54">
                  <c:v>223</c:v>
                </c:pt>
                <c:pt idx="55">
                  <c:v>219</c:v>
                </c:pt>
              </c:numCache>
            </c:numRef>
          </c:yVal>
          <c:smooth val="1"/>
        </c:ser>
        <c:axId val="64388096"/>
        <c:axId val="67049344"/>
      </c:scatterChart>
      <c:valAx>
        <c:axId val="6438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Távolság</a:t>
                </a:r>
              </a:p>
            </c:rich>
          </c:tx>
          <c:layout/>
        </c:title>
        <c:numFmt formatCode="General" sourceLinked="1"/>
        <c:tickLblPos val="nextTo"/>
        <c:crossAx val="67049344"/>
        <c:crosses val="autoZero"/>
        <c:crossBetween val="midCat"/>
      </c:valAx>
      <c:valAx>
        <c:axId val="67049344"/>
        <c:scaling>
          <c:orientation val="minMax"/>
          <c:max val="700"/>
          <c:min val="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Tengerszint</a:t>
                </a:r>
                <a:r>
                  <a:rPr lang="hu-HU" baseline="0"/>
                  <a:t> feletti magasság</a:t>
                </a:r>
                <a:endParaRPr lang="hu-HU"/>
              </a:p>
            </c:rich>
          </c:tx>
          <c:layout/>
        </c:title>
        <c:numFmt formatCode="General" sourceLinked="1"/>
        <c:tickLblPos val="nextTo"/>
        <c:crossAx val="6438809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13</xdr:row>
      <xdr:rowOff>0</xdr:rowOff>
    </xdr:from>
    <xdr:to>
      <xdr:col>19</xdr:col>
      <xdr:colOff>209187</xdr:colOff>
      <xdr:row>34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D15" sqref="D15"/>
    </sheetView>
  </sheetViews>
  <sheetFormatPr defaultRowHeight="15"/>
  <cols>
    <col min="1" max="1" width="6.140625" bestFit="1" customWidth="1"/>
    <col min="2" max="2" width="12" bestFit="1" customWidth="1"/>
    <col min="3" max="3" width="13.5703125" bestFit="1" customWidth="1"/>
    <col min="4" max="4" width="5.85546875" bestFit="1" customWidth="1"/>
    <col min="5" max="5" width="6" bestFit="1" customWidth="1"/>
    <col min="6" max="6" width="10.85546875" bestFit="1" customWidth="1"/>
    <col min="7" max="7" width="9.42578125" bestFit="1" customWidth="1"/>
    <col min="8" max="8" width="9.85546875" customWidth="1"/>
    <col min="9" max="9" width="6.28515625" bestFit="1" customWidth="1"/>
    <col min="12" max="12" width="16.7109375" bestFit="1" customWidth="1"/>
    <col min="13" max="13" width="9.85546875" bestFit="1" customWidth="1"/>
    <col min="14" max="14" width="8.7109375" bestFit="1" customWidth="1"/>
    <col min="15" max="15" width="11.7109375" bestFit="1" customWidth="1"/>
    <col min="16" max="16" width="8.5703125" bestFit="1" customWidth="1"/>
    <col min="17" max="17" width="9.7109375" bestFit="1" customWidth="1"/>
  </cols>
  <sheetData>
    <row r="1" spans="1:19" s="1" customFormat="1" ht="30" customHeight="1" thickBot="1">
      <c r="A1" s="6" t="s">
        <v>0</v>
      </c>
      <c r="B1" s="13" t="s">
        <v>1</v>
      </c>
      <c r="C1" s="7" t="s">
        <v>2</v>
      </c>
      <c r="D1" s="7" t="s">
        <v>3</v>
      </c>
      <c r="E1" s="5" t="s">
        <v>29</v>
      </c>
      <c r="F1" s="5" t="s">
        <v>4</v>
      </c>
      <c r="G1" s="5" t="s">
        <v>5</v>
      </c>
      <c r="H1" s="5" t="s">
        <v>30</v>
      </c>
      <c r="I1" s="5" t="s">
        <v>6</v>
      </c>
      <c r="J1" s="8" t="s">
        <v>31</v>
      </c>
      <c r="L1" s="2" t="s">
        <v>7</v>
      </c>
      <c r="M1" s="2">
        <v>598</v>
      </c>
    </row>
    <row r="2" spans="1:19">
      <c r="A2" s="14" t="s">
        <v>8</v>
      </c>
      <c r="B2" s="4" t="s">
        <v>9</v>
      </c>
      <c r="C2" s="4" t="s">
        <v>10</v>
      </c>
      <c r="D2" s="4">
        <v>361</v>
      </c>
      <c r="E2" s="4">
        <f>IF(ISTEXT(E1),D2,D2+E1)</f>
        <v>361</v>
      </c>
      <c r="F2" s="4">
        <v>15</v>
      </c>
      <c r="G2" s="4">
        <v>0</v>
      </c>
      <c r="H2" s="4">
        <f>IF(ISTEXT(H1),$M$1,H1)+F2-G2</f>
        <v>613</v>
      </c>
      <c r="I2" s="4">
        <v>6</v>
      </c>
      <c r="J2" s="20">
        <f>(D2/1000)/(I2/60)</f>
        <v>3.61</v>
      </c>
    </row>
    <row r="3" spans="1:19">
      <c r="A3" s="15" t="s">
        <v>8</v>
      </c>
      <c r="B3" s="3" t="s">
        <v>9</v>
      </c>
      <c r="C3" s="3" t="s">
        <v>10</v>
      </c>
      <c r="D3" s="3">
        <v>81</v>
      </c>
      <c r="E3" s="3">
        <f t="shared" ref="E3:E57" si="0">IF(ISTEXT(E2),D3,D3+E2)</f>
        <v>442</v>
      </c>
      <c r="F3" s="3">
        <v>2</v>
      </c>
      <c r="G3" s="3">
        <v>0</v>
      </c>
      <c r="H3" s="3">
        <f t="shared" ref="H3:H57" si="1">IF(ISTEXT(H2),$M$1,H2)+F3-G3</f>
        <v>615</v>
      </c>
      <c r="I3" s="3">
        <v>1</v>
      </c>
      <c r="J3" s="18">
        <f t="shared" ref="J3:J57" si="2">(D3/1000)/(I3/60)</f>
        <v>4.8600000000000003</v>
      </c>
      <c r="L3" s="3" t="s">
        <v>11</v>
      </c>
      <c r="M3" s="9">
        <f>SUM(D2:D57)/1000</f>
        <v>41.945</v>
      </c>
    </row>
    <row r="4" spans="1:19">
      <c r="A4" s="15" t="s">
        <v>8</v>
      </c>
      <c r="B4" s="3" t="s">
        <v>9</v>
      </c>
      <c r="C4" s="3" t="s">
        <v>10</v>
      </c>
      <c r="D4" s="3">
        <v>125</v>
      </c>
      <c r="E4" s="3">
        <f t="shared" si="0"/>
        <v>567</v>
      </c>
      <c r="F4" s="3">
        <v>20</v>
      </c>
      <c r="G4" s="3">
        <v>0</v>
      </c>
      <c r="H4" s="3">
        <f t="shared" si="1"/>
        <v>635</v>
      </c>
      <c r="I4" s="3">
        <v>2</v>
      </c>
      <c r="J4" s="18">
        <f t="shared" si="2"/>
        <v>3.75</v>
      </c>
      <c r="L4" s="3" t="s">
        <v>12</v>
      </c>
      <c r="M4" s="10">
        <f>(SUM(D2:D57)/1000)/(SUM(I2:I57)/60)</f>
        <v>3.9884310618066556</v>
      </c>
    </row>
    <row r="5" spans="1:19">
      <c r="A5" s="15" t="s">
        <v>8</v>
      </c>
      <c r="B5" s="3" t="s">
        <v>9</v>
      </c>
      <c r="C5" s="3" t="s">
        <v>10</v>
      </c>
      <c r="D5" s="3">
        <v>94</v>
      </c>
      <c r="E5" s="3">
        <f t="shared" si="0"/>
        <v>661</v>
      </c>
      <c r="F5" s="3">
        <v>11</v>
      </c>
      <c r="G5" s="3">
        <v>1</v>
      </c>
      <c r="H5" s="3">
        <f t="shared" si="1"/>
        <v>645</v>
      </c>
      <c r="I5" s="3">
        <v>1</v>
      </c>
      <c r="J5" s="18">
        <f t="shared" si="2"/>
        <v>5.64</v>
      </c>
      <c r="L5" s="3" t="s">
        <v>13</v>
      </c>
      <c r="M5" s="11">
        <f>COUNTIF(J2:J57,"&gt;"&amp;(SUM(D2:D57)/1000)/(SUM(I2:I57)/60))</f>
        <v>34</v>
      </c>
    </row>
    <row r="6" spans="1:19">
      <c r="A6" s="15" t="s">
        <v>8</v>
      </c>
      <c r="B6" s="3" t="s">
        <v>9</v>
      </c>
      <c r="C6" s="3" t="s">
        <v>10</v>
      </c>
      <c r="D6" s="3">
        <v>806</v>
      </c>
      <c r="E6" s="3">
        <f t="shared" si="0"/>
        <v>1467</v>
      </c>
      <c r="F6" s="3">
        <v>53</v>
      </c>
      <c r="G6" s="3">
        <v>16</v>
      </c>
      <c r="H6" s="3">
        <f t="shared" si="1"/>
        <v>682</v>
      </c>
      <c r="I6" s="3">
        <v>13</v>
      </c>
      <c r="J6" s="18">
        <f t="shared" si="2"/>
        <v>3.72</v>
      </c>
      <c r="L6" s="3" t="s">
        <v>14</v>
      </c>
      <c r="M6" s="12">
        <f>ROUNDDOWN(SUM(D2:D57)/1000/5,0)*10/60</f>
        <v>1.3333333333333333</v>
      </c>
    </row>
    <row r="7" spans="1:19">
      <c r="A7" s="15" t="s">
        <v>8</v>
      </c>
      <c r="B7" s="3" t="s">
        <v>15</v>
      </c>
      <c r="C7" s="3" t="s">
        <v>16</v>
      </c>
      <c r="D7" s="3">
        <v>475</v>
      </c>
      <c r="E7" s="3">
        <f t="shared" si="0"/>
        <v>1942</v>
      </c>
      <c r="F7" s="3">
        <v>0</v>
      </c>
      <c r="G7" s="3">
        <v>45</v>
      </c>
      <c r="H7" s="3">
        <f t="shared" si="1"/>
        <v>637</v>
      </c>
      <c r="I7" s="3">
        <v>6</v>
      </c>
      <c r="J7" s="18">
        <f t="shared" si="2"/>
        <v>4.7499999999999991</v>
      </c>
      <c r="L7" s="3" t="s">
        <v>17</v>
      </c>
      <c r="M7" s="12">
        <f>(SUM(I2:I57) + ROUNDDOWN(SUM(D2:D57)/1000/5,0)*10)/60</f>
        <v>11.85</v>
      </c>
    </row>
    <row r="8" spans="1:19">
      <c r="A8" s="15" t="s">
        <v>8</v>
      </c>
      <c r="B8" s="3" t="s">
        <v>15</v>
      </c>
      <c r="C8" s="3" t="s">
        <v>16</v>
      </c>
      <c r="D8" s="3">
        <v>2142</v>
      </c>
      <c r="E8" s="3">
        <f t="shared" si="0"/>
        <v>4084</v>
      </c>
      <c r="F8" s="3">
        <v>67</v>
      </c>
      <c r="G8" s="3">
        <v>76</v>
      </c>
      <c r="H8" s="3">
        <f t="shared" si="1"/>
        <v>628</v>
      </c>
      <c r="I8" s="3">
        <v>33</v>
      </c>
      <c r="J8" s="18">
        <f t="shared" si="2"/>
        <v>3.8945454545454541</v>
      </c>
    </row>
    <row r="9" spans="1:19">
      <c r="A9" s="15" t="s">
        <v>8</v>
      </c>
      <c r="B9" s="3" t="s">
        <v>15</v>
      </c>
      <c r="C9" s="3" t="s">
        <v>16</v>
      </c>
      <c r="D9" s="3">
        <v>198</v>
      </c>
      <c r="E9" s="3">
        <f t="shared" si="0"/>
        <v>4282</v>
      </c>
      <c r="F9" s="3">
        <v>13</v>
      </c>
      <c r="G9" s="3">
        <v>0</v>
      </c>
      <c r="H9" s="3">
        <f t="shared" si="1"/>
        <v>641</v>
      </c>
      <c r="I9" s="3">
        <v>3</v>
      </c>
      <c r="J9" s="18">
        <f t="shared" si="2"/>
        <v>3.96</v>
      </c>
      <c r="L9" s="21" t="s">
        <v>1</v>
      </c>
      <c r="M9" s="21" t="s">
        <v>1</v>
      </c>
      <c r="N9" s="21" t="s">
        <v>1</v>
      </c>
      <c r="O9" s="21" t="s">
        <v>1</v>
      </c>
      <c r="P9" s="21" t="s">
        <v>1</v>
      </c>
      <c r="Q9" s="21" t="s">
        <v>1</v>
      </c>
      <c r="R9" s="24" t="s">
        <v>1</v>
      </c>
      <c r="S9" s="24" t="s">
        <v>1</v>
      </c>
    </row>
    <row r="10" spans="1:19">
      <c r="A10" s="15" t="s">
        <v>8</v>
      </c>
      <c r="B10" s="3" t="s">
        <v>9</v>
      </c>
      <c r="C10" s="3" t="s">
        <v>10</v>
      </c>
      <c r="D10" s="3">
        <v>275</v>
      </c>
      <c r="E10" s="3">
        <f t="shared" si="0"/>
        <v>4557</v>
      </c>
      <c r="F10" s="3">
        <v>7</v>
      </c>
      <c r="G10" s="3">
        <v>0</v>
      </c>
      <c r="H10" s="3">
        <f t="shared" si="1"/>
        <v>648</v>
      </c>
      <c r="I10" s="3">
        <v>4</v>
      </c>
      <c r="J10" s="18">
        <f t="shared" si="2"/>
        <v>4.125</v>
      </c>
      <c r="L10" s="21" t="s">
        <v>9</v>
      </c>
      <c r="M10" s="21" t="s">
        <v>15</v>
      </c>
      <c r="N10" s="21" t="s">
        <v>19</v>
      </c>
      <c r="O10" s="21" t="s">
        <v>24</v>
      </c>
      <c r="P10" s="21" t="s">
        <v>25</v>
      </c>
      <c r="Q10" s="21" t="s">
        <v>27</v>
      </c>
      <c r="R10" s="3"/>
      <c r="S10" s="24" t="s">
        <v>22</v>
      </c>
    </row>
    <row r="11" spans="1:19">
      <c r="A11" s="15" t="s">
        <v>18</v>
      </c>
      <c r="B11" s="3" t="s">
        <v>19</v>
      </c>
      <c r="C11" s="3" t="s">
        <v>20</v>
      </c>
      <c r="D11" s="3">
        <v>1941</v>
      </c>
      <c r="E11" s="3">
        <f t="shared" si="0"/>
        <v>6498</v>
      </c>
      <c r="F11" s="3">
        <v>1</v>
      </c>
      <c r="G11" s="3">
        <v>85</v>
      </c>
      <c r="H11" s="3">
        <f t="shared" si="1"/>
        <v>564</v>
      </c>
      <c r="I11" s="3">
        <v>27</v>
      </c>
      <c r="J11" s="18">
        <f t="shared" si="2"/>
        <v>4.3133333333333335</v>
      </c>
      <c r="L11" s="22">
        <f>COUNTIF($B$2:$B$57,"="&amp;L$10)</f>
        <v>12</v>
      </c>
      <c r="M11" s="22">
        <f t="shared" ref="M11:S11" si="3">COUNTIF($B$2:$B$57,"="&amp;M$10)</f>
        <v>23</v>
      </c>
      <c r="N11" s="22">
        <f t="shared" si="3"/>
        <v>10</v>
      </c>
      <c r="O11" s="22">
        <f t="shared" si="3"/>
        <v>2</v>
      </c>
      <c r="P11" s="22">
        <f t="shared" si="3"/>
        <v>2</v>
      </c>
      <c r="Q11" s="22">
        <f t="shared" si="3"/>
        <v>1</v>
      </c>
      <c r="R11" s="22">
        <f t="shared" si="3"/>
        <v>5</v>
      </c>
      <c r="S11" s="22">
        <f t="shared" si="3"/>
        <v>1</v>
      </c>
    </row>
    <row r="12" spans="1:19">
      <c r="A12" s="15" t="s">
        <v>18</v>
      </c>
      <c r="B12" s="3" t="s">
        <v>19</v>
      </c>
      <c r="C12" s="3" t="s">
        <v>20</v>
      </c>
      <c r="D12" s="3">
        <v>3256</v>
      </c>
      <c r="E12" s="3">
        <f t="shared" si="0"/>
        <v>9754</v>
      </c>
      <c r="F12" s="3">
        <v>41</v>
      </c>
      <c r="G12" s="3">
        <v>145</v>
      </c>
      <c r="H12" s="3">
        <f t="shared" si="1"/>
        <v>460</v>
      </c>
      <c r="I12" s="3">
        <v>48</v>
      </c>
      <c r="J12" s="18">
        <f t="shared" si="2"/>
        <v>4.0699999999999994</v>
      </c>
      <c r="L12" s="23">
        <f>SUMIF($B$2:$B$57,"="&amp;L$10,$D$2:$D$57)/1000</f>
        <v>4.3719999999999999</v>
      </c>
      <c r="M12" s="23">
        <f t="shared" ref="M12:S12" si="4">SUMIF($B$2:$B$57,"="&amp;M$10,$D$2:$D$57)/1000</f>
        <v>20.347000000000001</v>
      </c>
      <c r="N12" s="23">
        <f t="shared" si="4"/>
        <v>12.029</v>
      </c>
      <c r="O12" s="23">
        <f t="shared" si="4"/>
        <v>1.093</v>
      </c>
      <c r="P12" s="23">
        <f t="shared" si="4"/>
        <v>0.57299999999999995</v>
      </c>
      <c r="Q12" s="23">
        <f t="shared" si="4"/>
        <v>0.497</v>
      </c>
      <c r="R12" s="23">
        <f t="shared" si="4"/>
        <v>2.6629999999999998</v>
      </c>
      <c r="S12" s="23">
        <f t="shared" si="4"/>
        <v>0.371</v>
      </c>
    </row>
    <row r="13" spans="1:19">
      <c r="A13" s="15" t="s">
        <v>18</v>
      </c>
      <c r="B13" s="3" t="s">
        <v>19</v>
      </c>
      <c r="C13" s="3" t="s">
        <v>20</v>
      </c>
      <c r="D13" s="3">
        <v>2691</v>
      </c>
      <c r="E13" s="3">
        <f t="shared" si="0"/>
        <v>12445</v>
      </c>
      <c r="F13" s="3">
        <v>55</v>
      </c>
      <c r="G13" s="3">
        <v>84</v>
      </c>
      <c r="H13" s="3">
        <f t="shared" si="1"/>
        <v>431</v>
      </c>
      <c r="I13" s="3">
        <v>41</v>
      </c>
      <c r="J13" s="18">
        <f t="shared" si="2"/>
        <v>3.9380487804878044</v>
      </c>
    </row>
    <row r="14" spans="1:19">
      <c r="A14" s="15" t="s">
        <v>18</v>
      </c>
      <c r="B14" s="3" t="s">
        <v>19</v>
      </c>
      <c r="C14" s="3" t="s">
        <v>20</v>
      </c>
      <c r="D14" s="3">
        <v>2733</v>
      </c>
      <c r="E14" s="3">
        <f t="shared" si="0"/>
        <v>15178</v>
      </c>
      <c r="F14" s="3">
        <v>40</v>
      </c>
      <c r="G14" s="3">
        <v>91</v>
      </c>
      <c r="H14" s="3">
        <f t="shared" si="1"/>
        <v>380</v>
      </c>
      <c r="I14" s="3">
        <v>41</v>
      </c>
      <c r="J14" s="18">
        <f t="shared" si="2"/>
        <v>3.9995121951219512</v>
      </c>
    </row>
    <row r="15" spans="1:19">
      <c r="A15" s="15" t="s">
        <v>18</v>
      </c>
      <c r="B15" s="3" t="s">
        <v>15</v>
      </c>
      <c r="C15" s="3" t="s">
        <v>20</v>
      </c>
      <c r="D15" s="3">
        <v>684</v>
      </c>
      <c r="E15" s="3">
        <f t="shared" si="0"/>
        <v>15862</v>
      </c>
      <c r="F15" s="3">
        <v>34</v>
      </c>
      <c r="G15" s="3">
        <v>26</v>
      </c>
      <c r="H15" s="3">
        <f>IF(ISTEXT(H14),$M$1,H14)+F15-G15</f>
        <v>388</v>
      </c>
      <c r="I15" s="3">
        <v>11</v>
      </c>
      <c r="J15" s="18">
        <f t="shared" si="2"/>
        <v>3.7309090909090914</v>
      </c>
    </row>
    <row r="16" spans="1:19">
      <c r="A16" s="15" t="s">
        <v>18</v>
      </c>
      <c r="B16" s="3" t="s">
        <v>9</v>
      </c>
      <c r="C16" s="3" t="s">
        <v>20</v>
      </c>
      <c r="D16" s="3">
        <v>263</v>
      </c>
      <c r="E16" s="3">
        <f t="shared" si="0"/>
        <v>16125</v>
      </c>
      <c r="F16" s="3">
        <v>11</v>
      </c>
      <c r="G16" s="3">
        <v>0</v>
      </c>
      <c r="H16" s="3">
        <f t="shared" si="1"/>
        <v>399</v>
      </c>
      <c r="I16" s="3">
        <v>4</v>
      </c>
      <c r="J16" s="18">
        <f t="shared" si="2"/>
        <v>3.9450000000000003</v>
      </c>
    </row>
    <row r="17" spans="1:10">
      <c r="A17" s="15" t="s">
        <v>18</v>
      </c>
      <c r="B17" s="3" t="s">
        <v>15</v>
      </c>
      <c r="C17" s="3" t="s">
        <v>21</v>
      </c>
      <c r="D17" s="3">
        <v>80</v>
      </c>
      <c r="E17" s="3">
        <f t="shared" si="0"/>
        <v>16205</v>
      </c>
      <c r="F17" s="3">
        <v>3</v>
      </c>
      <c r="G17" s="3">
        <v>1</v>
      </c>
      <c r="H17" s="3">
        <f t="shared" si="1"/>
        <v>401</v>
      </c>
      <c r="I17" s="3">
        <v>1</v>
      </c>
      <c r="J17" s="18">
        <f t="shared" si="2"/>
        <v>4.8</v>
      </c>
    </row>
    <row r="18" spans="1:10">
      <c r="A18" s="15" t="s">
        <v>18</v>
      </c>
      <c r="B18" s="3" t="s">
        <v>15</v>
      </c>
      <c r="C18" s="3" t="s">
        <v>16</v>
      </c>
      <c r="D18" s="3">
        <v>681</v>
      </c>
      <c r="E18" s="3">
        <f t="shared" si="0"/>
        <v>16886</v>
      </c>
      <c r="F18" s="3">
        <v>86</v>
      </c>
      <c r="G18" s="3">
        <v>0</v>
      </c>
      <c r="H18" s="3">
        <f t="shared" si="1"/>
        <v>487</v>
      </c>
      <c r="I18" s="3">
        <v>14</v>
      </c>
      <c r="J18" s="18">
        <f t="shared" si="2"/>
        <v>2.9185714285714286</v>
      </c>
    </row>
    <row r="19" spans="1:10">
      <c r="A19" s="15" t="s">
        <v>18</v>
      </c>
      <c r="B19" s="3" t="s">
        <v>15</v>
      </c>
      <c r="C19" s="3" t="s">
        <v>21</v>
      </c>
      <c r="D19" s="3">
        <v>113</v>
      </c>
      <c r="E19" s="3">
        <f t="shared" si="0"/>
        <v>16999</v>
      </c>
      <c r="F19" s="3">
        <v>13</v>
      </c>
      <c r="G19" s="3">
        <v>0</v>
      </c>
      <c r="H19" s="3">
        <f t="shared" si="1"/>
        <v>500</v>
      </c>
      <c r="I19" s="3">
        <v>2</v>
      </c>
      <c r="J19" s="18">
        <f t="shared" si="2"/>
        <v>3.39</v>
      </c>
    </row>
    <row r="20" spans="1:10">
      <c r="A20" s="15" t="s">
        <v>18</v>
      </c>
      <c r="B20" s="3" t="s">
        <v>15</v>
      </c>
      <c r="C20" s="3" t="s">
        <v>21</v>
      </c>
      <c r="D20" s="3">
        <v>1780</v>
      </c>
      <c r="E20" s="3">
        <f t="shared" si="0"/>
        <v>18779</v>
      </c>
      <c r="F20" s="3">
        <v>130</v>
      </c>
      <c r="G20" s="3">
        <v>88</v>
      </c>
      <c r="H20" s="3">
        <f t="shared" si="1"/>
        <v>542</v>
      </c>
      <c r="I20" s="3">
        <v>31</v>
      </c>
      <c r="J20" s="18">
        <f t="shared" si="2"/>
        <v>3.4451612903225803</v>
      </c>
    </row>
    <row r="21" spans="1:10">
      <c r="A21" s="15" t="s">
        <v>18</v>
      </c>
      <c r="B21" s="3" t="s">
        <v>9</v>
      </c>
      <c r="C21" s="3" t="s">
        <v>20</v>
      </c>
      <c r="D21" s="3">
        <v>27</v>
      </c>
      <c r="E21" s="3">
        <f t="shared" si="0"/>
        <v>18806</v>
      </c>
      <c r="F21" s="3">
        <v>0</v>
      </c>
      <c r="G21" s="3">
        <v>0</v>
      </c>
      <c r="H21" s="3">
        <f t="shared" si="1"/>
        <v>542</v>
      </c>
      <c r="I21" s="3">
        <v>1</v>
      </c>
      <c r="J21" s="18">
        <f t="shared" si="2"/>
        <v>1.62</v>
      </c>
    </row>
    <row r="22" spans="1:10">
      <c r="A22" s="15" t="s">
        <v>18</v>
      </c>
      <c r="B22" s="3" t="s">
        <v>15</v>
      </c>
      <c r="C22" s="3" t="s">
        <v>21</v>
      </c>
      <c r="D22" s="3">
        <v>4568</v>
      </c>
      <c r="E22" s="3">
        <f t="shared" si="0"/>
        <v>23374</v>
      </c>
      <c r="F22" s="3">
        <v>141</v>
      </c>
      <c r="G22" s="3">
        <v>105</v>
      </c>
      <c r="H22" s="3">
        <f t="shared" si="1"/>
        <v>578</v>
      </c>
      <c r="I22" s="3">
        <v>73</v>
      </c>
      <c r="J22" s="18">
        <f t="shared" si="2"/>
        <v>3.7545205479452055</v>
      </c>
    </row>
    <row r="23" spans="1:10">
      <c r="A23" s="15" t="s">
        <v>18</v>
      </c>
      <c r="B23" s="3" t="s">
        <v>19</v>
      </c>
      <c r="C23" s="3" t="s">
        <v>16</v>
      </c>
      <c r="D23" s="3">
        <v>689</v>
      </c>
      <c r="E23" s="3">
        <f t="shared" si="0"/>
        <v>24063</v>
      </c>
      <c r="F23" s="3">
        <v>70</v>
      </c>
      <c r="G23" s="3">
        <v>0</v>
      </c>
      <c r="H23" s="3">
        <f t="shared" si="1"/>
        <v>648</v>
      </c>
      <c r="I23" s="3">
        <v>13</v>
      </c>
      <c r="J23" s="18">
        <f t="shared" si="2"/>
        <v>3.1799999999999997</v>
      </c>
    </row>
    <row r="24" spans="1:10">
      <c r="A24" s="15" t="s">
        <v>18</v>
      </c>
      <c r="B24" s="3" t="s">
        <v>22</v>
      </c>
      <c r="C24" s="3" t="s">
        <v>16</v>
      </c>
      <c r="D24" s="3">
        <v>371</v>
      </c>
      <c r="E24" s="3">
        <f t="shared" si="0"/>
        <v>24434</v>
      </c>
      <c r="F24" s="3">
        <v>6</v>
      </c>
      <c r="G24" s="3">
        <v>21</v>
      </c>
      <c r="H24" s="3">
        <f t="shared" si="1"/>
        <v>633</v>
      </c>
      <c r="I24" s="3">
        <v>5</v>
      </c>
      <c r="J24" s="18">
        <f t="shared" si="2"/>
        <v>4.452</v>
      </c>
    </row>
    <row r="25" spans="1:10">
      <c r="A25" s="15" t="s">
        <v>18</v>
      </c>
      <c r="B25" s="3" t="s">
        <v>19</v>
      </c>
      <c r="C25" s="3" t="s">
        <v>16</v>
      </c>
      <c r="D25" s="3">
        <v>123</v>
      </c>
      <c r="E25" s="3">
        <f t="shared" si="0"/>
        <v>24557</v>
      </c>
      <c r="F25" s="3">
        <v>0</v>
      </c>
      <c r="G25" s="3">
        <v>15</v>
      </c>
      <c r="H25" s="3">
        <f t="shared" si="1"/>
        <v>618</v>
      </c>
      <c r="I25" s="3">
        <v>1</v>
      </c>
      <c r="J25" s="18">
        <f t="shared" si="2"/>
        <v>7.38</v>
      </c>
    </row>
    <row r="26" spans="1:10">
      <c r="A26" s="15" t="s">
        <v>18</v>
      </c>
      <c r="B26" s="3" t="s">
        <v>19</v>
      </c>
      <c r="C26" s="3" t="s">
        <v>21</v>
      </c>
      <c r="D26" s="3">
        <v>320</v>
      </c>
      <c r="E26" s="3">
        <f t="shared" si="0"/>
        <v>24877</v>
      </c>
      <c r="F26" s="3">
        <v>2</v>
      </c>
      <c r="G26" s="3">
        <v>30</v>
      </c>
      <c r="H26" s="3">
        <f t="shared" si="1"/>
        <v>590</v>
      </c>
      <c r="I26" s="3">
        <v>4</v>
      </c>
      <c r="J26" s="18">
        <f t="shared" si="2"/>
        <v>4.8</v>
      </c>
    </row>
    <row r="27" spans="1:10">
      <c r="A27" s="15" t="s">
        <v>18</v>
      </c>
      <c r="B27" s="3" t="s">
        <v>19</v>
      </c>
      <c r="C27" s="3" t="s">
        <v>21</v>
      </c>
      <c r="D27" s="3">
        <v>99</v>
      </c>
      <c r="E27" s="3">
        <f t="shared" si="0"/>
        <v>24976</v>
      </c>
      <c r="F27" s="3">
        <v>0</v>
      </c>
      <c r="G27" s="3">
        <v>11</v>
      </c>
      <c r="H27" s="3">
        <f t="shared" si="1"/>
        <v>579</v>
      </c>
      <c r="I27" s="3">
        <v>1</v>
      </c>
      <c r="J27" s="18">
        <f t="shared" si="2"/>
        <v>5.94</v>
      </c>
    </row>
    <row r="28" spans="1:10">
      <c r="A28" s="15" t="s">
        <v>18</v>
      </c>
      <c r="B28" s="3" t="s">
        <v>19</v>
      </c>
      <c r="C28" s="3" t="s">
        <v>21</v>
      </c>
      <c r="D28" s="3">
        <v>41</v>
      </c>
      <c r="E28" s="3">
        <f t="shared" si="0"/>
        <v>25017</v>
      </c>
      <c r="F28" s="3">
        <v>1</v>
      </c>
      <c r="G28" s="3">
        <v>0</v>
      </c>
      <c r="H28" s="3">
        <f t="shared" si="1"/>
        <v>580</v>
      </c>
      <c r="I28" s="3">
        <v>1</v>
      </c>
      <c r="J28" s="18">
        <f t="shared" si="2"/>
        <v>2.46</v>
      </c>
    </row>
    <row r="29" spans="1:10">
      <c r="A29" s="15" t="s">
        <v>18</v>
      </c>
      <c r="B29" s="3"/>
      <c r="C29" s="3"/>
      <c r="D29" s="3">
        <v>13</v>
      </c>
      <c r="E29" s="3">
        <f t="shared" si="0"/>
        <v>25030</v>
      </c>
      <c r="F29" s="3">
        <v>1</v>
      </c>
      <c r="G29" s="3">
        <v>0</v>
      </c>
      <c r="H29" s="3">
        <f t="shared" si="1"/>
        <v>581</v>
      </c>
      <c r="I29" s="3">
        <v>1</v>
      </c>
      <c r="J29" s="18">
        <f t="shared" si="2"/>
        <v>0.78</v>
      </c>
    </row>
    <row r="30" spans="1:10">
      <c r="A30" s="15" t="s">
        <v>18</v>
      </c>
      <c r="B30" s="3" t="s">
        <v>19</v>
      </c>
      <c r="C30" s="3" t="s">
        <v>20</v>
      </c>
      <c r="D30" s="3">
        <v>136</v>
      </c>
      <c r="E30" s="3">
        <f t="shared" si="0"/>
        <v>25166</v>
      </c>
      <c r="F30" s="3">
        <v>8</v>
      </c>
      <c r="G30" s="3">
        <v>0</v>
      </c>
      <c r="H30" s="3">
        <f t="shared" si="1"/>
        <v>589</v>
      </c>
      <c r="I30" s="3">
        <v>2</v>
      </c>
      <c r="J30" s="18">
        <f t="shared" si="2"/>
        <v>4.08</v>
      </c>
    </row>
    <row r="31" spans="1:10">
      <c r="A31" s="15" t="s">
        <v>18</v>
      </c>
      <c r="B31" s="3" t="s">
        <v>15</v>
      </c>
      <c r="C31" s="3" t="s">
        <v>21</v>
      </c>
      <c r="D31" s="3">
        <v>154</v>
      </c>
      <c r="E31" s="3">
        <f t="shared" si="0"/>
        <v>25320</v>
      </c>
      <c r="F31" s="3">
        <v>14</v>
      </c>
      <c r="G31" s="3">
        <v>2</v>
      </c>
      <c r="H31" s="3">
        <f t="shared" si="1"/>
        <v>601</v>
      </c>
      <c r="I31" s="3">
        <v>2</v>
      </c>
      <c r="J31" s="18">
        <f t="shared" si="2"/>
        <v>4.62</v>
      </c>
    </row>
    <row r="32" spans="1:10">
      <c r="A32" s="15" t="s">
        <v>18</v>
      </c>
      <c r="B32" s="3" t="s">
        <v>15</v>
      </c>
      <c r="C32" s="3" t="s">
        <v>21</v>
      </c>
      <c r="D32" s="3">
        <v>610</v>
      </c>
      <c r="E32" s="3">
        <f t="shared" si="0"/>
        <v>25930</v>
      </c>
      <c r="F32" s="3">
        <v>3</v>
      </c>
      <c r="G32" s="3">
        <v>51</v>
      </c>
      <c r="H32" s="3">
        <f t="shared" si="1"/>
        <v>553</v>
      </c>
      <c r="I32" s="3">
        <v>8</v>
      </c>
      <c r="J32" s="18">
        <f t="shared" si="2"/>
        <v>4.5750000000000002</v>
      </c>
    </row>
    <row r="33" spans="1:10">
      <c r="A33" s="15" t="s">
        <v>18</v>
      </c>
      <c r="B33" s="3"/>
      <c r="C33" s="3" t="s">
        <v>21</v>
      </c>
      <c r="D33" s="3">
        <v>32</v>
      </c>
      <c r="E33" s="3">
        <f t="shared" si="0"/>
        <v>25962</v>
      </c>
      <c r="F33" s="3">
        <v>0</v>
      </c>
      <c r="G33" s="3">
        <v>1</v>
      </c>
      <c r="H33" s="3">
        <f t="shared" si="1"/>
        <v>552</v>
      </c>
      <c r="I33" s="3">
        <v>1</v>
      </c>
      <c r="J33" s="18">
        <f t="shared" si="2"/>
        <v>1.9200000000000002</v>
      </c>
    </row>
    <row r="34" spans="1:10">
      <c r="A34" s="15" t="s">
        <v>23</v>
      </c>
      <c r="B34" s="3" t="s">
        <v>15</v>
      </c>
      <c r="C34" s="3" t="s">
        <v>21</v>
      </c>
      <c r="D34" s="3">
        <v>321</v>
      </c>
      <c r="E34" s="3">
        <f t="shared" si="0"/>
        <v>26283</v>
      </c>
      <c r="F34" s="3">
        <v>0</v>
      </c>
      <c r="G34" s="3">
        <v>33</v>
      </c>
      <c r="H34" s="3">
        <f t="shared" si="1"/>
        <v>519</v>
      </c>
      <c r="I34" s="3">
        <v>4</v>
      </c>
      <c r="J34" s="18">
        <f t="shared" si="2"/>
        <v>4.8150000000000004</v>
      </c>
    </row>
    <row r="35" spans="1:10">
      <c r="A35" s="15" t="s">
        <v>23</v>
      </c>
      <c r="B35" s="3"/>
      <c r="C35" s="3"/>
      <c r="D35" s="3">
        <v>1038</v>
      </c>
      <c r="E35" s="3">
        <f t="shared" si="0"/>
        <v>27321</v>
      </c>
      <c r="F35" s="3">
        <v>0</v>
      </c>
      <c r="G35" s="3">
        <v>93</v>
      </c>
      <c r="H35" s="3">
        <f t="shared" si="1"/>
        <v>426</v>
      </c>
      <c r="I35" s="3">
        <v>13</v>
      </c>
      <c r="J35" s="18">
        <f t="shared" si="2"/>
        <v>4.7907692307692304</v>
      </c>
    </row>
    <row r="36" spans="1:10">
      <c r="A36" s="15" t="s">
        <v>8</v>
      </c>
      <c r="B36" s="3" t="s">
        <v>9</v>
      </c>
      <c r="C36" s="3" t="s">
        <v>10</v>
      </c>
      <c r="D36" s="3">
        <v>288</v>
      </c>
      <c r="E36" s="3">
        <f t="shared" si="0"/>
        <v>27609</v>
      </c>
      <c r="F36" s="3">
        <v>1</v>
      </c>
      <c r="G36" s="3">
        <v>12</v>
      </c>
      <c r="H36" s="3">
        <f t="shared" si="1"/>
        <v>415</v>
      </c>
      <c r="I36" s="3">
        <v>4</v>
      </c>
      <c r="J36" s="18">
        <f t="shared" si="2"/>
        <v>4.3199999999999994</v>
      </c>
    </row>
    <row r="37" spans="1:10">
      <c r="A37" s="15" t="s">
        <v>8</v>
      </c>
      <c r="B37" s="3" t="s">
        <v>15</v>
      </c>
      <c r="C37" s="3" t="s">
        <v>21</v>
      </c>
      <c r="D37" s="3">
        <v>1000</v>
      </c>
      <c r="E37" s="3">
        <f t="shared" si="0"/>
        <v>28609</v>
      </c>
      <c r="F37" s="3">
        <v>11</v>
      </c>
      <c r="G37" s="3">
        <v>52</v>
      </c>
      <c r="H37" s="3">
        <f t="shared" si="1"/>
        <v>374</v>
      </c>
      <c r="I37" s="3">
        <v>14</v>
      </c>
      <c r="J37" s="18">
        <f t="shared" si="2"/>
        <v>4.2857142857142856</v>
      </c>
    </row>
    <row r="38" spans="1:10">
      <c r="A38" s="15" t="s">
        <v>8</v>
      </c>
      <c r="B38" s="3" t="s">
        <v>15</v>
      </c>
      <c r="C38" s="3" t="s">
        <v>21</v>
      </c>
      <c r="D38" s="3">
        <v>1439</v>
      </c>
      <c r="E38" s="3">
        <f t="shared" si="0"/>
        <v>30048</v>
      </c>
      <c r="F38" s="3">
        <v>39</v>
      </c>
      <c r="G38" s="3">
        <v>76</v>
      </c>
      <c r="H38" s="3">
        <f t="shared" si="1"/>
        <v>337</v>
      </c>
      <c r="I38" s="3">
        <v>22</v>
      </c>
      <c r="J38" s="18">
        <f t="shared" si="2"/>
        <v>3.9245454545454548</v>
      </c>
    </row>
    <row r="39" spans="1:10">
      <c r="A39" s="15" t="s">
        <v>8</v>
      </c>
      <c r="B39" s="3" t="s">
        <v>24</v>
      </c>
      <c r="C39" s="3" t="s">
        <v>20</v>
      </c>
      <c r="D39" s="3">
        <v>852</v>
      </c>
      <c r="E39" s="3">
        <f t="shared" si="0"/>
        <v>30900</v>
      </c>
      <c r="F39" s="3">
        <v>6</v>
      </c>
      <c r="G39" s="3">
        <v>12</v>
      </c>
      <c r="H39" s="3">
        <f t="shared" si="1"/>
        <v>331</v>
      </c>
      <c r="I39" s="3">
        <v>12</v>
      </c>
      <c r="J39" s="18">
        <f t="shared" si="2"/>
        <v>4.26</v>
      </c>
    </row>
    <row r="40" spans="1:10">
      <c r="A40" s="15" t="s">
        <v>8</v>
      </c>
      <c r="B40" s="3" t="s">
        <v>15</v>
      </c>
      <c r="C40" s="3" t="s">
        <v>21</v>
      </c>
      <c r="D40" s="3">
        <v>1200</v>
      </c>
      <c r="E40" s="3">
        <f t="shared" si="0"/>
        <v>32100</v>
      </c>
      <c r="F40" s="3">
        <v>2</v>
      </c>
      <c r="G40" s="3">
        <v>53</v>
      </c>
      <c r="H40" s="3">
        <f t="shared" si="1"/>
        <v>280</v>
      </c>
      <c r="I40" s="3">
        <v>17</v>
      </c>
      <c r="J40" s="18">
        <f t="shared" si="2"/>
        <v>4.2352941176470589</v>
      </c>
    </row>
    <row r="41" spans="1:10">
      <c r="A41" s="15" t="s">
        <v>8</v>
      </c>
      <c r="B41" s="3" t="s">
        <v>25</v>
      </c>
      <c r="C41" s="3" t="s">
        <v>16</v>
      </c>
      <c r="D41" s="3">
        <v>558</v>
      </c>
      <c r="E41" s="3">
        <f t="shared" si="0"/>
        <v>32658</v>
      </c>
      <c r="F41" s="3">
        <v>3</v>
      </c>
      <c r="G41" s="3">
        <v>16</v>
      </c>
      <c r="H41" s="3">
        <f t="shared" si="1"/>
        <v>267</v>
      </c>
      <c r="I41" s="3">
        <v>8</v>
      </c>
      <c r="J41" s="18">
        <f t="shared" si="2"/>
        <v>4.1850000000000005</v>
      </c>
    </row>
    <row r="42" spans="1:10">
      <c r="A42" s="15" t="s">
        <v>8</v>
      </c>
      <c r="B42" s="3" t="s">
        <v>25</v>
      </c>
      <c r="C42" s="3" t="s">
        <v>21</v>
      </c>
      <c r="D42" s="3">
        <v>15</v>
      </c>
      <c r="E42" s="3">
        <f t="shared" si="0"/>
        <v>32673</v>
      </c>
      <c r="F42" s="3">
        <v>0</v>
      </c>
      <c r="G42" s="3">
        <v>1</v>
      </c>
      <c r="H42" s="3">
        <f t="shared" si="1"/>
        <v>266</v>
      </c>
      <c r="I42" s="3">
        <v>1</v>
      </c>
      <c r="J42" s="18">
        <f t="shared" si="2"/>
        <v>0.9</v>
      </c>
    </row>
    <row r="43" spans="1:10">
      <c r="A43" s="15" t="s">
        <v>8</v>
      </c>
      <c r="B43" s="3" t="s">
        <v>15</v>
      </c>
      <c r="C43" s="3" t="s">
        <v>21</v>
      </c>
      <c r="D43" s="3">
        <v>119</v>
      </c>
      <c r="E43" s="3">
        <f t="shared" si="0"/>
        <v>32792</v>
      </c>
      <c r="F43" s="3">
        <v>0</v>
      </c>
      <c r="G43" s="3">
        <v>1</v>
      </c>
      <c r="H43" s="3">
        <f t="shared" si="1"/>
        <v>265</v>
      </c>
      <c r="I43" s="3">
        <v>1</v>
      </c>
      <c r="J43" s="18">
        <f t="shared" si="2"/>
        <v>7.14</v>
      </c>
    </row>
    <row r="44" spans="1:10">
      <c r="A44" s="15" t="s">
        <v>8</v>
      </c>
      <c r="B44" s="3" t="s">
        <v>15</v>
      </c>
      <c r="C44" s="3" t="s">
        <v>26</v>
      </c>
      <c r="D44" s="3">
        <v>1227</v>
      </c>
      <c r="E44" s="3">
        <f t="shared" si="0"/>
        <v>34019</v>
      </c>
      <c r="F44" s="3">
        <v>12</v>
      </c>
      <c r="G44" s="3">
        <v>19</v>
      </c>
      <c r="H44" s="3">
        <f t="shared" si="1"/>
        <v>258</v>
      </c>
      <c r="I44" s="3">
        <v>18</v>
      </c>
      <c r="J44" s="18">
        <f t="shared" si="2"/>
        <v>4.0900000000000007</v>
      </c>
    </row>
    <row r="45" spans="1:10">
      <c r="A45" s="15" t="s">
        <v>8</v>
      </c>
      <c r="B45" s="3" t="s">
        <v>15</v>
      </c>
      <c r="C45" s="3" t="s">
        <v>21</v>
      </c>
      <c r="D45" s="3">
        <v>808</v>
      </c>
      <c r="E45" s="3">
        <f t="shared" si="0"/>
        <v>34827</v>
      </c>
      <c r="F45" s="3">
        <v>54</v>
      </c>
      <c r="G45" s="3">
        <v>6</v>
      </c>
      <c r="H45" s="3">
        <f t="shared" si="1"/>
        <v>306</v>
      </c>
      <c r="I45" s="3">
        <v>14</v>
      </c>
      <c r="J45" s="18">
        <f t="shared" si="2"/>
        <v>3.4628571428571431</v>
      </c>
    </row>
    <row r="46" spans="1:10">
      <c r="A46" s="15" t="s">
        <v>8</v>
      </c>
      <c r="B46" s="3" t="s">
        <v>15</v>
      </c>
      <c r="C46" s="3" t="s">
        <v>21</v>
      </c>
      <c r="D46" s="3">
        <v>880</v>
      </c>
      <c r="E46" s="3">
        <f t="shared" si="0"/>
        <v>35707</v>
      </c>
      <c r="F46" s="3">
        <v>0</v>
      </c>
      <c r="G46" s="3">
        <v>48</v>
      </c>
      <c r="H46" s="3">
        <f t="shared" si="1"/>
        <v>258</v>
      </c>
      <c r="I46" s="3">
        <v>12</v>
      </c>
      <c r="J46" s="18">
        <f t="shared" si="2"/>
        <v>4.3999999999999995</v>
      </c>
    </row>
    <row r="47" spans="1:10">
      <c r="A47" s="15" t="s">
        <v>8</v>
      </c>
      <c r="B47" s="3" t="s">
        <v>15</v>
      </c>
      <c r="C47" s="3" t="s">
        <v>21</v>
      </c>
      <c r="D47" s="3">
        <v>432</v>
      </c>
      <c r="E47" s="3">
        <f t="shared" si="0"/>
        <v>36139</v>
      </c>
      <c r="F47" s="3">
        <v>3</v>
      </c>
      <c r="G47" s="3">
        <v>6</v>
      </c>
      <c r="H47" s="3">
        <f t="shared" si="1"/>
        <v>255</v>
      </c>
      <c r="I47" s="3">
        <v>6</v>
      </c>
      <c r="J47" s="18">
        <f t="shared" si="2"/>
        <v>4.3199999999999994</v>
      </c>
    </row>
    <row r="48" spans="1:10">
      <c r="A48" s="15" t="s">
        <v>8</v>
      </c>
      <c r="B48" s="3" t="s">
        <v>15</v>
      </c>
      <c r="C48" s="3" t="s">
        <v>21</v>
      </c>
      <c r="D48" s="3">
        <v>99</v>
      </c>
      <c r="E48" s="3">
        <f t="shared" si="0"/>
        <v>36238</v>
      </c>
      <c r="F48" s="3">
        <v>0</v>
      </c>
      <c r="G48" s="3">
        <v>1</v>
      </c>
      <c r="H48" s="3">
        <f t="shared" si="1"/>
        <v>254</v>
      </c>
      <c r="I48" s="3">
        <v>1</v>
      </c>
      <c r="J48" s="18">
        <f t="shared" si="2"/>
        <v>5.94</v>
      </c>
    </row>
    <row r="49" spans="1:10">
      <c r="A49" s="15" t="s">
        <v>8</v>
      </c>
      <c r="B49" s="3" t="s">
        <v>24</v>
      </c>
      <c r="C49" s="3" t="s">
        <v>20</v>
      </c>
      <c r="D49" s="3">
        <v>241</v>
      </c>
      <c r="E49" s="3">
        <f t="shared" si="0"/>
        <v>36479</v>
      </c>
      <c r="F49" s="3">
        <v>1</v>
      </c>
      <c r="G49" s="3">
        <v>4</v>
      </c>
      <c r="H49" s="3">
        <f t="shared" si="1"/>
        <v>251</v>
      </c>
      <c r="I49" s="3">
        <v>3</v>
      </c>
      <c r="J49" s="18">
        <f t="shared" si="2"/>
        <v>4.8199999999999994</v>
      </c>
    </row>
    <row r="50" spans="1:10">
      <c r="A50" s="15" t="s">
        <v>8</v>
      </c>
      <c r="B50" s="3" t="s">
        <v>27</v>
      </c>
      <c r="C50" s="3" t="s">
        <v>20</v>
      </c>
      <c r="D50" s="3">
        <v>497</v>
      </c>
      <c r="E50" s="3">
        <f t="shared" si="0"/>
        <v>36976</v>
      </c>
      <c r="F50" s="3">
        <v>39</v>
      </c>
      <c r="G50" s="3">
        <v>0</v>
      </c>
      <c r="H50" s="3">
        <f t="shared" si="1"/>
        <v>290</v>
      </c>
      <c r="I50" s="3">
        <v>9</v>
      </c>
      <c r="J50" s="18">
        <f t="shared" si="2"/>
        <v>3.3133333333333335</v>
      </c>
    </row>
    <row r="51" spans="1:10">
      <c r="A51" s="15" t="s">
        <v>8</v>
      </c>
      <c r="B51" s="3" t="s">
        <v>15</v>
      </c>
      <c r="C51" s="3" t="s">
        <v>21</v>
      </c>
      <c r="D51" s="3">
        <v>247</v>
      </c>
      <c r="E51" s="3">
        <f t="shared" si="0"/>
        <v>37223</v>
      </c>
      <c r="F51" s="3">
        <v>5</v>
      </c>
      <c r="G51" s="3">
        <v>0</v>
      </c>
      <c r="H51" s="3">
        <f t="shared" si="1"/>
        <v>295</v>
      </c>
      <c r="I51" s="3">
        <v>3</v>
      </c>
      <c r="J51" s="18">
        <f t="shared" si="2"/>
        <v>4.9399999999999995</v>
      </c>
    </row>
    <row r="52" spans="1:10">
      <c r="A52" s="15" t="s">
        <v>8</v>
      </c>
      <c r="B52" s="3"/>
      <c r="C52" s="3"/>
      <c r="D52" s="3">
        <v>1259</v>
      </c>
      <c r="E52" s="3">
        <f t="shared" si="0"/>
        <v>38482</v>
      </c>
      <c r="F52" s="3">
        <v>33</v>
      </c>
      <c r="G52" s="3">
        <v>2</v>
      </c>
      <c r="H52" s="3">
        <f t="shared" si="1"/>
        <v>326</v>
      </c>
      <c r="I52" s="3">
        <v>20</v>
      </c>
      <c r="J52" s="18">
        <f t="shared" si="2"/>
        <v>3.7769999999999997</v>
      </c>
    </row>
    <row r="53" spans="1:10">
      <c r="A53" s="15" t="s">
        <v>8</v>
      </c>
      <c r="B53" s="3" t="s">
        <v>15</v>
      </c>
      <c r="C53" s="3" t="s">
        <v>21</v>
      </c>
      <c r="D53" s="3">
        <v>1090</v>
      </c>
      <c r="E53" s="3">
        <f t="shared" si="0"/>
        <v>39572</v>
      </c>
      <c r="F53" s="3">
        <v>0</v>
      </c>
      <c r="G53" s="3">
        <v>71</v>
      </c>
      <c r="H53" s="3">
        <f t="shared" si="1"/>
        <v>255</v>
      </c>
      <c r="I53" s="3">
        <v>14</v>
      </c>
      <c r="J53" s="18">
        <f t="shared" si="2"/>
        <v>4.6714285714285717</v>
      </c>
    </row>
    <row r="54" spans="1:10">
      <c r="A54" s="15" t="s">
        <v>8</v>
      </c>
      <c r="B54" s="3" t="s">
        <v>9</v>
      </c>
      <c r="C54" s="3" t="s">
        <v>20</v>
      </c>
      <c r="D54" s="3">
        <v>458</v>
      </c>
      <c r="E54" s="3">
        <f t="shared" si="0"/>
        <v>40030</v>
      </c>
      <c r="F54" s="3">
        <v>0</v>
      </c>
      <c r="G54" s="3">
        <v>29</v>
      </c>
      <c r="H54" s="3">
        <f t="shared" si="1"/>
        <v>226</v>
      </c>
      <c r="I54" s="3">
        <v>6</v>
      </c>
      <c r="J54" s="18">
        <f t="shared" si="2"/>
        <v>4.58</v>
      </c>
    </row>
    <row r="55" spans="1:10">
      <c r="A55" s="15" t="s">
        <v>8</v>
      </c>
      <c r="B55" s="3" t="s">
        <v>9</v>
      </c>
      <c r="C55" s="3" t="s">
        <v>20</v>
      </c>
      <c r="D55" s="3">
        <v>183</v>
      </c>
      <c r="E55" s="3">
        <f t="shared" si="0"/>
        <v>40213</v>
      </c>
      <c r="F55" s="3">
        <v>0</v>
      </c>
      <c r="G55" s="3">
        <v>0</v>
      </c>
      <c r="H55" s="3">
        <f t="shared" si="1"/>
        <v>226</v>
      </c>
      <c r="I55" s="3">
        <v>2</v>
      </c>
      <c r="J55" s="18">
        <f t="shared" si="2"/>
        <v>5.49</v>
      </c>
    </row>
    <row r="56" spans="1:10">
      <c r="A56" s="15" t="s">
        <v>8</v>
      </c>
      <c r="B56" s="3" t="s">
        <v>9</v>
      </c>
      <c r="C56" s="3" t="s">
        <v>28</v>
      </c>
      <c r="D56" s="3">
        <v>1411</v>
      </c>
      <c r="E56" s="3">
        <f t="shared" si="0"/>
        <v>41624</v>
      </c>
      <c r="F56" s="3">
        <v>7</v>
      </c>
      <c r="G56" s="3">
        <v>10</v>
      </c>
      <c r="H56" s="3">
        <f t="shared" si="1"/>
        <v>223</v>
      </c>
      <c r="I56" s="3">
        <v>21</v>
      </c>
      <c r="J56" s="18">
        <f t="shared" si="2"/>
        <v>4.031428571428572</v>
      </c>
    </row>
    <row r="57" spans="1:10" ht="15.75" thickBot="1">
      <c r="A57" s="16" t="s">
        <v>8</v>
      </c>
      <c r="B57" s="17"/>
      <c r="C57" s="17"/>
      <c r="D57" s="17">
        <v>321</v>
      </c>
      <c r="E57" s="17">
        <f t="shared" si="0"/>
        <v>41945</v>
      </c>
      <c r="F57" s="17">
        <v>0</v>
      </c>
      <c r="G57" s="17">
        <v>4</v>
      </c>
      <c r="H57" s="17">
        <f t="shared" si="1"/>
        <v>219</v>
      </c>
      <c r="I57" s="17">
        <v>4</v>
      </c>
      <c r="J57" s="19">
        <f t="shared" si="2"/>
        <v>4.8150000000000004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otthn1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</dc:creator>
  <cp:lastModifiedBy>bal</cp:lastModifiedBy>
  <dcterms:created xsi:type="dcterms:W3CDTF">2012-02-24T16:07:26Z</dcterms:created>
  <dcterms:modified xsi:type="dcterms:W3CDTF">2012-03-12T18:22:35Z</dcterms:modified>
</cp:coreProperties>
</file>