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265"/>
  </bookViews>
  <sheets>
    <sheet name="Munka1" sheetId="1" r:id="rId1"/>
    <sheet name="Munka2" sheetId="2" r:id="rId2"/>
    <sheet name="Munka3" sheetId="3" r:id="rId3"/>
  </sheets>
  <definedNames>
    <definedName name="allomasok" localSheetId="0">Munka1!$C$1:$G$21</definedName>
  </definedNames>
  <calcPr calcId="145621"/>
</workbook>
</file>

<file path=xl/calcChain.xml><?xml version="1.0" encoding="utf-8"?>
<calcChain xmlns="http://schemas.openxmlformats.org/spreadsheetml/2006/main">
  <c r="B4" i="1" l="1"/>
  <c r="M4" i="1" l="1"/>
  <c r="M3" i="1"/>
  <c r="M2" i="1"/>
  <c r="K4" i="1"/>
  <c r="K3" i="1"/>
  <c r="K2" i="1"/>
  <c r="B7" i="1" l="1"/>
  <c r="K9" i="1" l="1"/>
  <c r="K7" i="1"/>
  <c r="B5" i="1" s="1"/>
  <c r="L9" i="1"/>
  <c r="L7" i="1"/>
  <c r="B9" i="1"/>
  <c r="B8" i="1"/>
  <c r="B6" i="1" l="1"/>
</calcChain>
</file>

<file path=xl/connections.xml><?xml version="1.0" encoding="utf-8"?>
<connections xmlns="http://schemas.openxmlformats.org/spreadsheetml/2006/main">
  <connection id="1" name="allomasok" type="6" refreshedVersion="4" background="1" saveData="1">
    <textPr codePage="65001" sourceFile="D:\zs_c_prg\allomasok.txt" decimal="," thousands=" 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<sst xmlns="http://schemas.openxmlformats.org/spreadsheetml/2006/main" count="63" uniqueCount="56">
  <si>
    <t>M1</t>
  </si>
  <si>
    <t>M2</t>
  </si>
  <si>
    <t>M3</t>
  </si>
  <si>
    <t>Átszállás</t>
  </si>
  <si>
    <t>Vörösmarty tér</t>
  </si>
  <si>
    <t>Déli pályaudvar</t>
  </si>
  <si>
    <t>Kőbánya-Kispest</t>
  </si>
  <si>
    <t>Deák Ferenc tér</t>
  </si>
  <si>
    <t>Széll Kálmán tér</t>
  </si>
  <si>
    <t>Határ út</t>
  </si>
  <si>
    <t>Bajcsy-Zsilinszky út</t>
  </si>
  <si>
    <t>Batthyány tér</t>
  </si>
  <si>
    <t>Pöttyös utca</t>
  </si>
  <si>
    <t>Opera</t>
  </si>
  <si>
    <t>Kossuth tér</t>
  </si>
  <si>
    <t>Ecseri út</t>
  </si>
  <si>
    <t>Oktogon</t>
  </si>
  <si>
    <t>Népliget</t>
  </si>
  <si>
    <t>Vörösmarty utca</t>
  </si>
  <si>
    <t>Astoria</t>
  </si>
  <si>
    <t>Nagyvárad tér</t>
  </si>
  <si>
    <t>Blaha Lujza tér</t>
  </si>
  <si>
    <t>Klinikák</t>
  </si>
  <si>
    <t>Bajza utca</t>
  </si>
  <si>
    <t>Keleti pályaudvar</t>
  </si>
  <si>
    <t>Corvin-negyed</t>
  </si>
  <si>
    <t>Hősök tere</t>
  </si>
  <si>
    <t>Puskás Ferenc Stadion</t>
  </si>
  <si>
    <t>Kálvin tér</t>
  </si>
  <si>
    <t>Széchenyi fürdő</t>
  </si>
  <si>
    <t>Pillangó utca</t>
  </si>
  <si>
    <t>Ferenciek tere</t>
  </si>
  <si>
    <t>Mexikói út</t>
  </si>
  <si>
    <t>Örs vezér tere</t>
  </si>
  <si>
    <t>Arany János utca</t>
  </si>
  <si>
    <t>Nyugati pályaudvar</t>
  </si>
  <si>
    <t>Lehel tér</t>
  </si>
  <si>
    <t>Dózsa György út</t>
  </si>
  <si>
    <t>Árpád híd</t>
  </si>
  <si>
    <t>Forgách utca</t>
  </si>
  <si>
    <t>Gyöngyösi utca</t>
  </si>
  <si>
    <t>Újpest-Városkapu</t>
  </si>
  <si>
    <t>Újpest-központ</t>
  </si>
  <si>
    <t>Indulási állomás</t>
  </si>
  <si>
    <t>Érkezési állomás</t>
  </si>
  <si>
    <t>Metróvonal:</t>
  </si>
  <si>
    <t>Irány:</t>
  </si>
  <si>
    <t>Megállók száma:</t>
  </si>
  <si>
    <t>Átszálás:</t>
  </si>
  <si>
    <t>Kodály körönd</t>
  </si>
  <si>
    <t>Irány átszállás esetén</t>
  </si>
  <si>
    <t>Irány átszállás nélkül</t>
  </si>
  <si>
    <t>Megállók száma átszállás esetén</t>
  </si>
  <si>
    <t>Megállók száma átszállás nélkül</t>
  </si>
  <si>
    <t>Érkezési Metróvonal</t>
  </si>
  <si>
    <t>Kiindulási Metróvonal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</si>
</sst>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llomasok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G1" zoomScale="110" zoomScaleNormal="110" workbookViewId="0">
      <selection activeCell="M8" sqref="M8"/>
    </sheetView>
  </sheetViews>
  <sheetFormatPr defaultRowHeight="15" x14ac:dyDescent="0.25"/>
  <cols>
    <col min="1" max="1" width="15.42578125" bestFit="1" customWidth="1"/>
    <col min="2" max="2" width="15.7109375" customWidth="1"/>
    <col min="3" max="3" width="18.140625" customWidth="1"/>
    <col min="4" max="4" width="20.85546875" bestFit="1" customWidth="1"/>
    <col min="5" max="5" width="18.28515625" bestFit="1" customWidth="1"/>
    <col min="7" max="7" width="15" bestFit="1" customWidth="1"/>
    <col min="8" max="8" width="10.28515625" bestFit="1" customWidth="1"/>
    <col min="11" max="11" width="29.140625" customWidth="1"/>
    <col min="12" max="12" width="27.7109375" customWidth="1"/>
    <col min="13" max="13" width="19" customWidth="1"/>
  </cols>
  <sheetData>
    <row r="1" spans="1:13" s="3" customFormat="1" x14ac:dyDescent="0.25">
      <c r="A1" s="3" t="s">
        <v>43</v>
      </c>
      <c r="B1" s="3" t="s">
        <v>44</v>
      </c>
      <c r="C1" s="3" t="s">
        <v>0</v>
      </c>
      <c r="D1" s="3" t="s">
        <v>1</v>
      </c>
      <c r="E1" s="3" t="s">
        <v>2</v>
      </c>
      <c r="G1" s="3" t="s">
        <v>3</v>
      </c>
      <c r="K1" s="3" t="s">
        <v>55</v>
      </c>
      <c r="M1" s="3" t="s">
        <v>54</v>
      </c>
    </row>
    <row r="2" spans="1:13" x14ac:dyDescent="0.25">
      <c r="A2" s="2" t="s">
        <v>40</v>
      </c>
      <c r="B2" s="2" t="s">
        <v>13</v>
      </c>
      <c r="C2" t="s">
        <v>4</v>
      </c>
      <c r="D2" t="s">
        <v>5</v>
      </c>
      <c r="E2" t="s">
        <v>6</v>
      </c>
      <c r="G2" t="s">
        <v>7</v>
      </c>
      <c r="K2" s="2" t="b">
        <f>OR(A2=C2,A2=C3,A2=C4,A2=C5,A2=C6,A2=C7,A2=C8,A2=C9,A2=C10,A2=C11,A2=C12)</f>
        <v>0</v>
      </c>
      <c r="L2" s="2">
        <v>1</v>
      </c>
      <c r="M2" t="b">
        <f>OR(B2=C2,B2=C3,B2=C4,B2=C5,B2=C6,B2=C7,B2=C8,B2=C9,B2=C10,B2=C11,B2=C12)</f>
        <v>1</v>
      </c>
    </row>
    <row r="3" spans="1:13" x14ac:dyDescent="0.25">
      <c r="B3" s="2"/>
      <c r="C3" t="s">
        <v>7</v>
      </c>
      <c r="D3" t="s">
        <v>8</v>
      </c>
      <c r="E3" t="s">
        <v>9</v>
      </c>
      <c r="K3" s="2" t="b">
        <f>OR(A2=D2,A2=D3,A2=D4,A2=D5,A2=D6,A2=D7,A2=D8,A2=D9,A2=D10,A2=D11,A2=D12)</f>
        <v>0</v>
      </c>
      <c r="L3" s="2">
        <v>2</v>
      </c>
      <c r="M3" t="b">
        <f>OR(B2=D2,B2=D3,B2=D4,B2=D5,B2=D6,B2=D7,B2=D8,B2=D9,B2=D10,B2=D11,B2=D12)</f>
        <v>0</v>
      </c>
    </row>
    <row r="4" spans="1:13" x14ac:dyDescent="0.25">
      <c r="A4" s="1" t="s">
        <v>45</v>
      </c>
      <c r="B4" s="2" t="str">
        <f>IF(A2=B2," ",IF(K2,C1,IF(K3,D1,IF(K4,E1,"Nincs ilyen állomás"))))</f>
        <v>M3</v>
      </c>
      <c r="C4" t="s">
        <v>10</v>
      </c>
      <c r="D4" t="s">
        <v>11</v>
      </c>
      <c r="E4" t="s">
        <v>12</v>
      </c>
      <c r="K4" s="2" t="b">
        <f>OR(A2=E2,A2=E3,A2=E4,A2=E5,A2=E6,A2=E7,A2=E8,A2=E9,A2=E10,A2=E11,A2=E12,A2=E13,A2=E14,A2=E15,A2=E16,A2=E17,A2=E18,A2=E19,A2=E20,A2=E21)</f>
        <v>1</v>
      </c>
      <c r="L4" s="2">
        <v>3</v>
      </c>
      <c r="M4" t="b">
        <f>OR(B2=E2,B2=E3,B2=E4,B2=E5,B2=E6,B2=E7,B2=E8,B2=E9,B2=E10,B2=E11,B2=E12,B2=E13,B2=E14,B2=E15,B2=E16,B2=E17,B2=E18,B2=E19,B2=E20,B2=E21)</f>
        <v>0</v>
      </c>
    </row>
    <row r="5" spans="1:13" x14ac:dyDescent="0.25">
      <c r="A5" s="1" t="s">
        <v>46</v>
      </c>
      <c r="B5" s="2" t="str">
        <f>IF(B7&lt;&gt;" ",K7,L7)</f>
        <v>Kőbánya-Kispest</v>
      </c>
      <c r="C5" t="s">
        <v>13</v>
      </c>
      <c r="D5" t="s">
        <v>14</v>
      </c>
      <c r="E5" t="s">
        <v>15</v>
      </c>
      <c r="K5" s="2"/>
      <c r="L5" s="2"/>
    </row>
    <row r="6" spans="1:13" x14ac:dyDescent="0.25">
      <c r="A6" s="1" t="s">
        <v>47</v>
      </c>
      <c r="B6" s="2">
        <f>IF(OR(B4=C1,B4=D1,B4=E1),IF(OR(B7=C1,B7=D1,B7=E1),K9,L9)," ")</f>
        <v>7</v>
      </c>
      <c r="C6" t="s">
        <v>16</v>
      </c>
      <c r="D6" t="s">
        <v>7</v>
      </c>
      <c r="E6" t="s">
        <v>17</v>
      </c>
      <c r="K6" s="2" t="s">
        <v>50</v>
      </c>
      <c r="L6" s="2" t="s">
        <v>51</v>
      </c>
    </row>
    <row r="7" spans="1:13" x14ac:dyDescent="0.25">
      <c r="A7" s="1" t="s">
        <v>48</v>
      </c>
      <c r="B7" s="2" t="str">
        <f>IF(A2=B2," ",IF(IF(M2,C1,IF(M3,D1,IF(M4,E1,"Nincs ilyen állomás")))=B4,"",IF(M2,C1,IF(M3,D1,IF(M4,E1,"Nincs ilyen állomás")))))</f>
        <v>M1</v>
      </c>
      <c r="C7" t="s">
        <v>18</v>
      </c>
      <c r="D7" t="s">
        <v>19</v>
      </c>
      <c r="E7" t="s">
        <v>20</v>
      </c>
      <c r="K7" s="2" t="str">
        <f>IF(A2=B2," ",IF(B4=C1,IF(MATCH(A2,C2:C12,0)&gt;MATCH(G2,C2:C12,0),C2,C12),IF(B4=D1,IF(MATCH(A2,D2:D12,0)&gt;MATCH(G2,D2:D12,0),D2,D12),IF(B4=E1,IF(MATCH(A2,E2:E21,0)&gt;MATCH(G2,E2:E21,0),E2,E21)))))</f>
        <v>Kőbánya-Kispest</v>
      </c>
      <c r="L7" s="2" t="e">
        <f>IF(A2=B2," ",IF(B4=C1,IF(MATCH(A2,C2:C12,0)&gt;MATCH(B2,C2:C12,0),C2,C12),IF(B4=D1,IF(MATCH(A2,D2:D12,0)&gt;MATCH(B2,D2:D12,0),D2,D12),IF(B4=E1,IF(MATCH(A2,E2:E21,0)&gt;MATCH(B2,E2:E21,0),E2,E21)))))</f>
        <v>#N/A</v>
      </c>
    </row>
    <row r="8" spans="1:13" x14ac:dyDescent="0.25">
      <c r="A8" s="1" t="s">
        <v>46</v>
      </c>
      <c r="B8" s="2" t="str">
        <f>IF(B7=C1,IF(MATCH(G2,C2:C12,0)&gt;MATCH(B2,C2:C12,0),C2,C12),IF(B7=D1,IF(MATCH(G2,D2:D12,0)&gt;MATCH(B2,D2:D12,0),D2,D12),IF(B7=E1,IF(MATCH(G2,E2:E21,0)&gt;MATCH(B2,E2:E21,0),E2,E21)," ")))</f>
        <v>Mexikói út</v>
      </c>
      <c r="C8" t="s">
        <v>49</v>
      </c>
      <c r="D8" t="s">
        <v>21</v>
      </c>
      <c r="E8" t="s">
        <v>22</v>
      </c>
      <c r="K8" s="2" t="s">
        <v>52</v>
      </c>
      <c r="L8" s="2" t="s">
        <v>53</v>
      </c>
    </row>
    <row r="9" spans="1:13" x14ac:dyDescent="0.25">
      <c r="A9" s="1" t="s">
        <v>47</v>
      </c>
      <c r="B9" s="2">
        <f>IF(OR(B7=C1,B7=D1,B7=E1),ABS(IF(B7=C1,MATCH(G2,C2:C12,0)-MATCH(B2,C2:C12,0),IF(B7=D1,MATCH(G2,D2:D12,0)-MATCH(B2,D2:D12,0),IF(B7=E1,MATCH(G2,E2:E21,0)-MATCH(B2,E2:E21,0)))))," ")</f>
        <v>2</v>
      </c>
      <c r="C9" t="s">
        <v>23</v>
      </c>
      <c r="D9" t="s">
        <v>24</v>
      </c>
      <c r="E9" t="s">
        <v>25</v>
      </c>
      <c r="K9" s="2">
        <f>IF(A2=B2," ",ABS(IF(B4=C1,MATCH(G2,C2:C12,0)-MATCH(A2,C2:C12,0),IF(B4=D1,MATCH(G2,D2:D12,0)-MATCH(A2,D2:D12,0),IF(B4=E1,MATCH(G2,E2:E21,0)-MATCH(A2,E2:E21,0)," ")))))</f>
        <v>7</v>
      </c>
      <c r="L9" s="2" t="e">
        <f>IF(A2=B2," ",ABS(IF(B4=C1,MATCH(B2,C2:C12,0)-MATCH(A2,C2:C12,0),IF(B4=D1,MATCH(B2,D2:D12,0)-MATCH(A2,D2:D12,0),IF(B4=E1,MATCH(B2,E2:E21,0)-MATCH(A2,E2:E21,0)," ")))))</f>
        <v>#N/A</v>
      </c>
    </row>
    <row r="10" spans="1:13" x14ac:dyDescent="0.25">
      <c r="C10" t="s">
        <v>26</v>
      </c>
      <c r="D10" t="s">
        <v>27</v>
      </c>
      <c r="E10" t="s">
        <v>28</v>
      </c>
    </row>
    <row r="11" spans="1:13" x14ac:dyDescent="0.25">
      <c r="C11" t="s">
        <v>29</v>
      </c>
      <c r="D11" t="s">
        <v>30</v>
      </c>
      <c r="E11" t="s">
        <v>31</v>
      </c>
    </row>
    <row r="12" spans="1:13" x14ac:dyDescent="0.25">
      <c r="C12" t="s">
        <v>32</v>
      </c>
      <c r="D12" t="s">
        <v>33</v>
      </c>
      <c r="E12" t="s">
        <v>7</v>
      </c>
    </row>
    <row r="13" spans="1:13" x14ac:dyDescent="0.25">
      <c r="E13" t="s">
        <v>34</v>
      </c>
    </row>
    <row r="14" spans="1:13" x14ac:dyDescent="0.25">
      <c r="E14" t="s">
        <v>35</v>
      </c>
    </row>
    <row r="15" spans="1:13" x14ac:dyDescent="0.25">
      <c r="E15" t="s">
        <v>36</v>
      </c>
    </row>
    <row r="16" spans="1:13" x14ac:dyDescent="0.25">
      <c r="E16" t="s">
        <v>37</v>
      </c>
    </row>
    <row r="17" spans="5:5" x14ac:dyDescent="0.25">
      <c r="E17" t="s">
        <v>38</v>
      </c>
    </row>
    <row r="18" spans="5:5" x14ac:dyDescent="0.25">
      <c r="E18" t="s">
        <v>39</v>
      </c>
    </row>
    <row r="19" spans="5:5" x14ac:dyDescent="0.25">
      <c r="E19" t="s">
        <v>40</v>
      </c>
    </row>
    <row r="20" spans="5:5" x14ac:dyDescent="0.25">
      <c r="E20" t="s">
        <v>41</v>
      </c>
    </row>
    <row r="21" spans="5:5" x14ac:dyDescent="0.25">
      <c r="E21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Munka1!allomasok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Gyuri</cp:lastModifiedBy>
  <dcterms:created xsi:type="dcterms:W3CDTF">2013-10-08T21:12:33Z</dcterms:created>
  <dcterms:modified xsi:type="dcterms:W3CDTF">2013-10-09T23:39:15Z</dcterms:modified>
</cp:coreProperties>
</file>