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M:\kömal2020-\saját felik\vasút\"/>
    </mc:Choice>
  </mc:AlternateContent>
  <xr:revisionPtr revIDLastSave="0" documentId="8_{B47861A6-A37C-49C8-8611-E13BBDB41D02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Adatok" sheetId="1" r:id="rId1"/>
    <sheet name="Valasz" sheetId="3" r:id="rId2"/>
    <sheet name="közút - három megye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3" l="1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16" i="3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49" i="1"/>
  <c r="D68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49" i="1"/>
  <c r="B50" i="1" l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49" i="1"/>
  <c r="A67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49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23" i="1"/>
  <c r="A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24" i="1"/>
  <c r="D24" i="1"/>
  <c r="D42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26" i="1"/>
  <c r="D26" i="1"/>
  <c r="E26" i="1"/>
  <c r="F26" i="1"/>
  <c r="F42" i="1" s="1"/>
  <c r="G26" i="1"/>
  <c r="H26" i="1"/>
  <c r="I26" i="1"/>
  <c r="J26" i="1"/>
  <c r="J42" i="1" s="1"/>
  <c r="K26" i="1"/>
  <c r="L26" i="1"/>
  <c r="M26" i="1"/>
  <c r="N26" i="1"/>
  <c r="N42" i="1" s="1"/>
  <c r="O26" i="1"/>
  <c r="P26" i="1"/>
  <c r="Q26" i="1"/>
  <c r="S26" i="1"/>
  <c r="S42" i="1" s="1"/>
  <c r="T26" i="1"/>
  <c r="U26" i="1"/>
  <c r="V26" i="1"/>
  <c r="W26" i="1"/>
  <c r="W42" i="1" s="1"/>
  <c r="X26" i="1"/>
  <c r="Y26" i="1"/>
  <c r="Z26" i="1"/>
  <c r="AA26" i="1"/>
  <c r="AA42" i="1" s="1"/>
  <c r="AB26" i="1"/>
  <c r="AC26" i="1"/>
  <c r="AD26" i="1"/>
  <c r="AE26" i="1"/>
  <c r="AE42" i="1" s="1"/>
  <c r="AF26" i="1"/>
  <c r="A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23" i="1"/>
  <c r="AF23" i="1"/>
  <c r="AF42" i="1" s="1"/>
  <c r="AE23" i="1"/>
  <c r="AD23" i="1"/>
  <c r="AD42" i="1" s="1"/>
  <c r="AC23" i="1"/>
  <c r="AC42" i="1" s="1"/>
  <c r="AB23" i="1"/>
  <c r="AB42" i="1" s="1"/>
  <c r="AA23" i="1"/>
  <c r="Z23" i="1"/>
  <c r="Z42" i="1" s="1"/>
  <c r="Y23" i="1"/>
  <c r="Y42" i="1" s="1"/>
  <c r="X23" i="1"/>
  <c r="X42" i="1" s="1"/>
  <c r="W23" i="1"/>
  <c r="V23" i="1"/>
  <c r="V42" i="1" s="1"/>
  <c r="U23" i="1"/>
  <c r="U42" i="1" s="1"/>
  <c r="T23" i="1"/>
  <c r="T42" i="1" s="1"/>
  <c r="S23" i="1"/>
  <c r="S43" i="1" s="1"/>
  <c r="E23" i="1"/>
  <c r="E42" i="1" s="1"/>
  <c r="F23" i="1"/>
  <c r="G23" i="1"/>
  <c r="G42" i="1" s="1"/>
  <c r="H23" i="1"/>
  <c r="H42" i="1" s="1"/>
  <c r="I23" i="1"/>
  <c r="I42" i="1" s="1"/>
  <c r="J23" i="1"/>
  <c r="K23" i="1"/>
  <c r="K42" i="1" s="1"/>
  <c r="L23" i="1"/>
  <c r="L42" i="1" s="1"/>
  <c r="M23" i="1"/>
  <c r="M42" i="1" s="1"/>
  <c r="N23" i="1"/>
  <c r="O23" i="1"/>
  <c r="O42" i="1" s="1"/>
  <c r="P23" i="1"/>
  <c r="P42" i="1" s="1"/>
  <c r="Q23" i="1"/>
  <c r="Q42" i="1" s="1"/>
  <c r="D23" i="1"/>
  <c r="D43" i="1" s="1"/>
  <c r="AJ3" i="1"/>
  <c r="AM4" i="1"/>
  <c r="AM8" i="1"/>
  <c r="AM12" i="1"/>
  <c r="AM16" i="1"/>
  <c r="AM20" i="1"/>
  <c r="AL6" i="1"/>
  <c r="AL10" i="1"/>
  <c r="AL14" i="1"/>
  <c r="AL18" i="1"/>
  <c r="AL3" i="1"/>
  <c r="AJ4" i="1"/>
  <c r="AJ22" i="1" s="1"/>
  <c r="D7" i="3" s="1"/>
  <c r="AK4" i="1"/>
  <c r="AJ5" i="1"/>
  <c r="AL5" i="1" s="1"/>
  <c r="AK5" i="1"/>
  <c r="AM5" i="1" s="1"/>
  <c r="AJ6" i="1"/>
  <c r="AK6" i="1"/>
  <c r="AM6" i="1" s="1"/>
  <c r="AJ7" i="1"/>
  <c r="AL7" i="1" s="1"/>
  <c r="AK7" i="1"/>
  <c r="AM7" i="1" s="1"/>
  <c r="AJ8" i="1"/>
  <c r="AL8" i="1" s="1"/>
  <c r="AK8" i="1"/>
  <c r="AJ9" i="1"/>
  <c r="AL9" i="1" s="1"/>
  <c r="AK9" i="1"/>
  <c r="AM9" i="1" s="1"/>
  <c r="AJ10" i="1"/>
  <c r="AK10" i="1"/>
  <c r="AM10" i="1" s="1"/>
  <c r="AJ11" i="1"/>
  <c r="AL11" i="1" s="1"/>
  <c r="AK11" i="1"/>
  <c r="AM11" i="1" s="1"/>
  <c r="AJ12" i="1"/>
  <c r="AL12" i="1" s="1"/>
  <c r="AK12" i="1"/>
  <c r="AJ13" i="1"/>
  <c r="AL13" i="1" s="1"/>
  <c r="AK13" i="1"/>
  <c r="AM13" i="1" s="1"/>
  <c r="AJ14" i="1"/>
  <c r="AK14" i="1"/>
  <c r="AM14" i="1" s="1"/>
  <c r="AJ15" i="1"/>
  <c r="AL15" i="1" s="1"/>
  <c r="AK15" i="1"/>
  <c r="AM15" i="1" s="1"/>
  <c r="AJ16" i="1"/>
  <c r="AL16" i="1" s="1"/>
  <c r="AK16" i="1"/>
  <c r="AJ17" i="1"/>
  <c r="AL17" i="1" s="1"/>
  <c r="AK17" i="1"/>
  <c r="AM17" i="1" s="1"/>
  <c r="AJ18" i="1"/>
  <c r="AK18" i="1"/>
  <c r="AM18" i="1" s="1"/>
  <c r="AJ19" i="1"/>
  <c r="AL19" i="1" s="1"/>
  <c r="AK19" i="1"/>
  <c r="AM19" i="1" s="1"/>
  <c r="AJ20" i="1"/>
  <c r="AL20" i="1" s="1"/>
  <c r="AK20" i="1"/>
  <c r="AJ21" i="1"/>
  <c r="AL21" i="1" s="1"/>
  <c r="AK21" i="1"/>
  <c r="AM21" i="1" s="1"/>
  <c r="AK3" i="1"/>
  <c r="AK22" i="1" s="1"/>
  <c r="G7" i="3" s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3" i="1"/>
  <c r="E10" i="3" s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3" i="1"/>
  <c r="B10" i="3" s="1"/>
  <c r="B12" i="3"/>
  <c r="G3" i="3" l="1"/>
  <c r="S44" i="1"/>
  <c r="D44" i="1"/>
  <c r="D3" i="3"/>
  <c r="AM3" i="1"/>
  <c r="AM22" i="1" s="1"/>
  <c r="AL4" i="1"/>
  <c r="AL22" i="1" s="1"/>
  <c r="AN22" i="1" s="1"/>
  <c r="B7" i="3" s="1"/>
  <c r="AO22" i="1"/>
  <c r="E7" i="3" s="1"/>
  <c r="T44" i="1" l="1" a="1"/>
  <c r="T44" i="1" s="1"/>
  <c r="E3" i="3" s="1"/>
  <c r="S45" i="1"/>
  <c r="D45" i="1"/>
  <c r="E44" i="1" a="1"/>
  <c r="E44" i="1" s="1"/>
  <c r="B3" i="3" s="1"/>
  <c r="S46" i="1"/>
  <c r="D46" i="1"/>
  <c r="E46" i="1" l="1" a="1"/>
  <c r="E46" i="1" s="1"/>
  <c r="C3" i="3" s="1"/>
  <c r="T46" i="1" a="1"/>
  <c r="T46" i="1" s="1"/>
  <c r="F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Szerző</author>
  </authors>
  <commentList>
    <comment ref="L1" authorId="0" shapeId="0" xr:uid="{00000000-0006-0000-0000-000002000000}">
      <text>
        <r>
          <rPr>
            <sz val="8"/>
            <color indexed="8"/>
            <rFont val="Tahoma"/>
            <family val="2"/>
            <charset val="238"/>
          </rPr>
          <t>2016-tól a MÁV Zrt. nemcsak az üzemeltetett, hanem az üzemeltetésre fenntartott állapotban lévő vonalakat is számba veszi a müködtetett vonalak hosszának meghatározásakor.</t>
        </r>
      </text>
    </comment>
    <comment ref="AA1" authorId="0" shapeId="0" xr:uid="{99417408-7EA0-4B46-B8F1-ED8A38762AA1}">
      <text>
        <r>
          <rPr>
            <sz val="8"/>
            <color indexed="8"/>
            <rFont val="Tahoma"/>
            <family val="2"/>
            <charset val="238"/>
          </rPr>
          <t>2016-tól a MÁV Zrt. nemcsak az üzemeltetett, hanem az üzemeltetésre fenntartott állapotban lévő vonalakat is számba veszi a müködtetett vonalak hosszának meghatározásakor.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<sst xmlns="http://schemas.openxmlformats.org/spreadsheetml/2006/main" count="55" uniqueCount="41">
  <si>
    <t>Területi egység neve</t>
  </si>
  <si>
    <t>Fejér</t>
  </si>
  <si>
    <t>Komárom-Esztergom</t>
  </si>
  <si>
    <t>Veszprém</t>
  </si>
  <si>
    <t>Győr-Moson-Sopron</t>
  </si>
  <si>
    <t>Vas</t>
  </si>
  <si>
    <t>Zala</t>
  </si>
  <si>
    <t>Baranya</t>
  </si>
  <si>
    <t>Somogy</t>
  </si>
  <si>
    <t>Tolna</t>
  </si>
  <si>
    <t>Borsod-Abaúj-Zemplén</t>
  </si>
  <si>
    <t>Heves</t>
  </si>
  <si>
    <t>Nógrád</t>
  </si>
  <si>
    <t>Hajdú-Bihar</t>
  </si>
  <si>
    <t>Jász-Nagykun-Szolnok</t>
  </si>
  <si>
    <t>Szabolcs-Szatmár-Bereg</t>
  </si>
  <si>
    <t>Bács-Kiskun</t>
  </si>
  <si>
    <t>Békés</t>
  </si>
  <si>
    <t>Csongrád-Csanád</t>
  </si>
  <si>
    <t>Pest (Budapesttel együtt)</t>
  </si>
  <si>
    <t xml:space="preserve"> A közutak hossza [kilométer]</t>
  </si>
  <si>
    <t>Normál nyomtávú vasútak hossza  [kilométer]</t>
  </si>
  <si>
    <t>Terület [km²]</t>
  </si>
  <si>
    <t>év</t>
  </si>
  <si>
    <t>területi egység</t>
  </si>
  <si>
    <t>hossz [km]</t>
  </si>
  <si>
    <t>vasút</t>
  </si>
  <si>
    <t>közút</t>
  </si>
  <si>
    <t>teljes változás 2007-től 2021-ig</t>
  </si>
  <si>
    <t>változás iránya</t>
  </si>
  <si>
    <t>legnagyobb fejlesztés az elóző évhez képest</t>
  </si>
  <si>
    <t>Magyarország területe [km²]</t>
  </si>
  <si>
    <t>vasúti viszonylatban</t>
  </si>
  <si>
    <t>közúti viszonylatban</t>
  </si>
  <si>
    <t>legfejlettebb megyénk 2012-ben</t>
  </si>
  <si>
    <t>megyék, amelyek nem fejlőd-tek 2007. és 2021. között</t>
  </si>
  <si>
    <t>vas</t>
  </si>
  <si>
    <t>köz</t>
  </si>
  <si>
    <t>6. feladat</t>
  </si>
  <si>
    <t>5. feladat</t>
  </si>
  <si>
    <t>4. feladat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</si>
</sst>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"/>
  </numFmts>
  <fonts count="12" x14ac:knownFonts="1"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8"/>
      <color indexed="8"/>
      <name val="Tahoma"/>
      <family val="2"/>
      <charset val="238"/>
    </font>
    <font>
      <sz val="10"/>
      <name val="Arial CE"/>
      <charset val="238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i/>
      <sz val="1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b/>
      <i/>
      <sz val="10"/>
      <color theme="1"/>
      <name val="Arial"/>
      <family val="2"/>
      <charset val="238"/>
    </font>
    <font>
      <sz val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3" fillId="0" borderId="0"/>
  </cellStyleXfs>
  <cellXfs count="68">
    <xf numFmtId="0" fontId="0" fillId="0" borderId="0" xfId="0"/>
    <xf numFmtId="0" fontId="5" fillId="0" borderId="0" xfId="0" applyFont="1"/>
    <xf numFmtId="0" fontId="7" fillId="0" borderId="0" xfId="0" applyFont="1"/>
    <xf numFmtId="164" fontId="6" fillId="0" borderId="2" xfId="1" applyNumberFormat="1" applyFont="1" applyBorder="1" applyAlignment="1">
      <alignment horizontal="right"/>
    </xf>
    <xf numFmtId="164" fontId="7" fillId="0" borderId="0" xfId="0" applyNumberFormat="1" applyFont="1"/>
    <xf numFmtId="3" fontId="7" fillId="0" borderId="0" xfId="0" applyNumberFormat="1" applyFont="1"/>
    <xf numFmtId="0" fontId="4" fillId="3" borderId="7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1" fontId="4" fillId="2" borderId="8" xfId="1" applyNumberFormat="1" applyFont="1" applyFill="1" applyBorder="1" applyAlignment="1">
      <alignment horizontal="center" vertical="center" wrapText="1"/>
    </xf>
    <xf numFmtId="0" fontId="4" fillId="3" borderId="12" xfId="1" applyFont="1" applyFill="1" applyBorder="1" applyAlignment="1">
      <alignment horizontal="center" vertical="center" wrapText="1"/>
    </xf>
    <xf numFmtId="1" fontId="4" fillId="3" borderId="8" xfId="1" applyNumberFormat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5" borderId="2" xfId="0" applyFont="1" applyFill="1" applyBorder="1"/>
    <xf numFmtId="0" fontId="0" fillId="5" borderId="2" xfId="0" applyFill="1" applyBorder="1"/>
    <xf numFmtId="3" fontId="6" fillId="0" borderId="2" xfId="1" applyNumberFormat="1" applyFont="1" applyBorder="1" applyAlignment="1">
      <alignment horizontal="right"/>
    </xf>
    <xf numFmtId="3" fontId="6" fillId="0" borderId="15" xfId="1" applyNumberFormat="1" applyFont="1" applyBorder="1" applyAlignment="1">
      <alignment horizontal="right"/>
    </xf>
    <xf numFmtId="3" fontId="6" fillId="0" borderId="16" xfId="1" applyNumberFormat="1" applyFont="1" applyBorder="1"/>
    <xf numFmtId="3" fontId="6" fillId="0" borderId="2" xfId="1" applyNumberFormat="1" applyFont="1" applyBorder="1"/>
    <xf numFmtId="3" fontId="6" fillId="0" borderId="2" xfId="1" applyNumberFormat="1" applyFont="1" applyBorder="1" applyAlignment="1">
      <alignment wrapText="1"/>
    </xf>
    <xf numFmtId="3" fontId="6" fillId="0" borderId="15" xfId="1" applyNumberFormat="1" applyFont="1" applyBorder="1"/>
    <xf numFmtId="3" fontId="6" fillId="0" borderId="2" xfId="3" applyNumberFormat="1" applyFont="1" applyBorder="1"/>
    <xf numFmtId="0" fontId="10" fillId="0" borderId="2" xfId="0" applyFont="1" applyBorder="1"/>
    <xf numFmtId="165" fontId="7" fillId="0" borderId="0" xfId="0" applyNumberFormat="1" applyFont="1"/>
    <xf numFmtId="49" fontId="8" fillId="0" borderId="16" xfId="1" applyNumberFormat="1" applyFont="1" applyBorder="1" applyAlignment="1">
      <alignment horizontal="left"/>
    </xf>
    <xf numFmtId="49" fontId="8" fillId="0" borderId="16" xfId="1" applyNumberFormat="1" applyFont="1" applyBorder="1"/>
    <xf numFmtId="3" fontId="6" fillId="0" borderId="15" xfId="3" applyNumberFormat="1" applyFont="1" applyBorder="1"/>
    <xf numFmtId="164" fontId="6" fillId="0" borderId="10" xfId="1" applyNumberFormat="1" applyFont="1" applyBorder="1" applyAlignment="1">
      <alignment horizontal="right"/>
    </xf>
    <xf numFmtId="3" fontId="6" fillId="0" borderId="10" xfId="1" applyNumberFormat="1" applyFont="1" applyBorder="1" applyAlignment="1">
      <alignment wrapText="1"/>
    </xf>
    <xf numFmtId="3" fontId="6" fillId="0" borderId="10" xfId="1" applyNumberFormat="1" applyFont="1" applyBorder="1"/>
    <xf numFmtId="3" fontId="6" fillId="0" borderId="11" xfId="1" applyNumberFormat="1" applyFont="1" applyBorder="1"/>
    <xf numFmtId="3" fontId="6" fillId="0" borderId="9" xfId="1" applyNumberFormat="1" applyFont="1" applyBorder="1"/>
    <xf numFmtId="3" fontId="6" fillId="0" borderId="10" xfId="3" applyNumberFormat="1" applyFont="1" applyBorder="1"/>
    <xf numFmtId="3" fontId="6" fillId="0" borderId="11" xfId="3" applyNumberFormat="1" applyFont="1" applyBorder="1"/>
    <xf numFmtId="0" fontId="8" fillId="0" borderId="16" xfId="1" applyFont="1" applyBorder="1" applyProtection="1">
      <protection locked="0"/>
    </xf>
    <xf numFmtId="49" fontId="8" fillId="0" borderId="9" xfId="1" applyNumberFormat="1" applyFont="1" applyBorder="1"/>
    <xf numFmtId="0" fontId="4" fillId="4" borderId="13" xfId="1" applyFont="1" applyFill="1" applyBorder="1" applyAlignment="1">
      <alignment horizontal="center" vertical="center" wrapText="1"/>
    </xf>
    <xf numFmtId="0" fontId="4" fillId="4" borderId="14" xfId="1" applyFont="1" applyFill="1" applyBorder="1" applyAlignment="1">
      <alignment horizontal="center" vertical="center" wrapText="1"/>
    </xf>
    <xf numFmtId="0" fontId="4" fillId="4" borderId="13" xfId="2" applyFont="1" applyFill="1" applyBorder="1" applyAlignment="1">
      <alignment horizontal="center" vertical="center" wrapText="1"/>
    </xf>
    <xf numFmtId="0" fontId="4" fillId="4" borderId="14" xfId="2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/>
    </xf>
    <xf numFmtId="3" fontId="4" fillId="2" borderId="14" xfId="1" applyNumberFormat="1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0" fillId="0" borderId="0" xfId="0" applyFill="1" applyBorder="1"/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7" fillId="0" borderId="0" xfId="0" applyNumberFormat="1" applyFont="1"/>
    <xf numFmtId="3" fontId="7" fillId="5" borderId="2" xfId="0" applyNumberFormat="1" applyFont="1" applyFill="1" applyBorder="1"/>
    <xf numFmtId="0" fontId="5" fillId="5" borderId="0" xfId="0" applyFont="1" applyFill="1"/>
    <xf numFmtId="0" fontId="5" fillId="5" borderId="0" xfId="0" applyFont="1" applyFill="1" applyAlignment="1">
      <alignment horizontal="center"/>
    </xf>
    <xf numFmtId="165" fontId="7" fillId="5" borderId="0" xfId="0" applyNumberFormat="1" applyFont="1" applyFill="1"/>
    <xf numFmtId="0" fontId="5" fillId="6" borderId="0" xfId="0" applyFont="1" applyFill="1"/>
    <xf numFmtId="0" fontId="5" fillId="6" borderId="0" xfId="0" applyFont="1" applyFill="1" applyAlignment="1">
      <alignment horizontal="center"/>
    </xf>
    <xf numFmtId="3" fontId="7" fillId="6" borderId="0" xfId="0" applyNumberFormat="1" applyFont="1" applyFill="1"/>
    <xf numFmtId="0" fontId="7" fillId="6" borderId="0" xfId="0" applyFont="1" applyFill="1"/>
    <xf numFmtId="49" fontId="7" fillId="7" borderId="0" xfId="0" applyNumberFormat="1" applyFont="1" applyFill="1"/>
    <xf numFmtId="3" fontId="7" fillId="7" borderId="0" xfId="0" applyNumberFormat="1" applyFont="1" applyFill="1"/>
    <xf numFmtId="0" fontId="7" fillId="7" borderId="0" xfId="0" applyFont="1" applyFill="1"/>
    <xf numFmtId="0" fontId="5" fillId="7" borderId="0" xfId="0" applyFont="1" applyFill="1"/>
  </cellXfs>
  <cellStyles count="4">
    <cellStyle name="Normál" xfId="0" builtinId="0"/>
    <cellStyle name="Normál 2 2 2" xfId="1" xr:uid="{00000000-0005-0000-0000-000001000000}"/>
    <cellStyle name="Normál 3" xfId="2" xr:uid="{398DC9BC-5F82-4758-B942-116BBDFC52A5}"/>
    <cellStyle name="Normál_Munka6" xfId="3" xr:uid="{00E8655F-CC77-41BB-86D1-DB6F6F5AB009}"/>
  </cellStyles>
  <dxfs count="1"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közút hosszának alalkulása néhány megyében</a:t>
            </a:r>
          </a:p>
        </c:rich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Adatok!$A$7</c:f>
              <c:strCache>
                <c:ptCount val="1"/>
                <c:pt idx="0">
                  <c:v>Csongrád-Csanád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numRef>
              <c:f>Adatok!$R$1:$AF$1</c:f>
              <c:numCache>
                <c:formatCode>General</c:formatCode>
                <c:ptCount val="1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 formatCode="0">
                  <c:v>2021</c:v>
                </c:pt>
              </c:numCache>
            </c:numRef>
          </c:cat>
          <c:val>
            <c:numRef>
              <c:f>Adatok!$R$7:$AF$7</c:f>
              <c:numCache>
                <c:formatCode>#,##0</c:formatCode>
                <c:ptCount val="15"/>
                <c:pt idx="0">
                  <c:v>1418.6</c:v>
                </c:pt>
                <c:pt idx="1">
                  <c:v>1420.31</c:v>
                </c:pt>
                <c:pt idx="2">
                  <c:v>1421</c:v>
                </c:pt>
                <c:pt idx="3">
                  <c:v>1444</c:v>
                </c:pt>
                <c:pt idx="4">
                  <c:v>1468.9</c:v>
                </c:pt>
                <c:pt idx="5">
                  <c:v>1452.9</c:v>
                </c:pt>
                <c:pt idx="6">
                  <c:v>1453.9</c:v>
                </c:pt>
                <c:pt idx="7">
                  <c:v>1453.9</c:v>
                </c:pt>
                <c:pt idx="8">
                  <c:v>1481.9</c:v>
                </c:pt>
                <c:pt idx="9">
                  <c:v>1481.6</c:v>
                </c:pt>
                <c:pt idx="10">
                  <c:v>1484</c:v>
                </c:pt>
                <c:pt idx="11">
                  <c:v>1485.4</c:v>
                </c:pt>
                <c:pt idx="12">
                  <c:v>1490.2</c:v>
                </c:pt>
                <c:pt idx="13">
                  <c:v>1489.5</c:v>
                </c:pt>
                <c:pt idx="14">
                  <c:v>1489.8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E3-4768-B791-805AF0E6A1A5}"/>
            </c:ext>
          </c:extLst>
        </c:ser>
        <c:ser>
          <c:idx val="1"/>
          <c:order val="1"/>
          <c:tx>
            <c:strRef>
              <c:f>Adatok!$A$8</c:f>
              <c:strCache>
                <c:ptCount val="1"/>
                <c:pt idx="0">
                  <c:v>Fejér</c:v>
                </c:pt>
              </c:strCache>
            </c:strRef>
          </c:tx>
          <c:spPr>
            <a:ln w="3810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numRef>
              <c:f>Adatok!$R$1:$AF$1</c:f>
              <c:numCache>
                <c:formatCode>General</c:formatCode>
                <c:ptCount val="1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 formatCode="0">
                  <c:v>2021</c:v>
                </c:pt>
              </c:numCache>
            </c:numRef>
          </c:cat>
          <c:val>
            <c:numRef>
              <c:f>Adatok!$R$8:$AF$8</c:f>
              <c:numCache>
                <c:formatCode>#,##0</c:formatCode>
                <c:ptCount val="15"/>
                <c:pt idx="0">
                  <c:v>1485</c:v>
                </c:pt>
                <c:pt idx="1">
                  <c:v>1496.8620000000001</c:v>
                </c:pt>
                <c:pt idx="2">
                  <c:v>1497</c:v>
                </c:pt>
                <c:pt idx="3">
                  <c:v>1507.8</c:v>
                </c:pt>
                <c:pt idx="4">
                  <c:v>1507.2</c:v>
                </c:pt>
                <c:pt idx="5">
                  <c:v>1509.3</c:v>
                </c:pt>
                <c:pt idx="6">
                  <c:v>1504.1999999999998</c:v>
                </c:pt>
                <c:pt idx="7">
                  <c:v>1503.9</c:v>
                </c:pt>
                <c:pt idx="8">
                  <c:v>1506.7</c:v>
                </c:pt>
                <c:pt idx="9">
                  <c:v>1514.9</c:v>
                </c:pt>
                <c:pt idx="10">
                  <c:v>1514.9</c:v>
                </c:pt>
                <c:pt idx="11">
                  <c:v>1512.6</c:v>
                </c:pt>
                <c:pt idx="12">
                  <c:v>1515.3</c:v>
                </c:pt>
                <c:pt idx="13">
                  <c:v>1517.7</c:v>
                </c:pt>
                <c:pt idx="14">
                  <c:v>1518.4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E3-4768-B791-805AF0E6A1A5}"/>
            </c:ext>
          </c:extLst>
        </c:ser>
        <c:ser>
          <c:idx val="2"/>
          <c:order val="2"/>
          <c:tx>
            <c:strRef>
              <c:f>Adatok!$A$5</c:f>
              <c:strCache>
                <c:ptCount val="1"/>
                <c:pt idx="0">
                  <c:v>Békés</c:v>
                </c:pt>
              </c:strCache>
            </c:strRef>
          </c:tx>
          <c:spPr>
            <a:ln w="3810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numRef>
              <c:f>Adatok!$R$1:$AF$1</c:f>
              <c:numCache>
                <c:formatCode>General</c:formatCode>
                <c:ptCount val="1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 formatCode="0">
                  <c:v>2021</c:v>
                </c:pt>
              </c:numCache>
            </c:numRef>
          </c:cat>
          <c:val>
            <c:numRef>
              <c:f>Adatok!$R$5:$AF$5</c:f>
              <c:numCache>
                <c:formatCode>#,##0</c:formatCode>
                <c:ptCount val="15"/>
                <c:pt idx="0">
                  <c:v>1464.9</c:v>
                </c:pt>
                <c:pt idx="1">
                  <c:v>1465.3785</c:v>
                </c:pt>
                <c:pt idx="2">
                  <c:v>1465</c:v>
                </c:pt>
                <c:pt idx="3">
                  <c:v>1465.4</c:v>
                </c:pt>
                <c:pt idx="4">
                  <c:v>1465.4</c:v>
                </c:pt>
                <c:pt idx="5">
                  <c:v>1465.4</c:v>
                </c:pt>
                <c:pt idx="6">
                  <c:v>1467.5</c:v>
                </c:pt>
                <c:pt idx="7">
                  <c:v>1467.5</c:v>
                </c:pt>
                <c:pt idx="8">
                  <c:v>1469.1</c:v>
                </c:pt>
                <c:pt idx="9">
                  <c:v>1469.5</c:v>
                </c:pt>
                <c:pt idx="10">
                  <c:v>1469.5</c:v>
                </c:pt>
                <c:pt idx="11">
                  <c:v>1469.3</c:v>
                </c:pt>
                <c:pt idx="12">
                  <c:v>1516.3</c:v>
                </c:pt>
                <c:pt idx="13">
                  <c:v>1536.5</c:v>
                </c:pt>
                <c:pt idx="14">
                  <c:v>1543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E3-4768-B791-805AF0E6A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518128"/>
        <c:axId val="546511240"/>
      </c:lineChart>
      <c:catAx>
        <c:axId val="5465181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év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46511240"/>
        <c:crosses val="autoZero"/>
        <c:auto val="1"/>
        <c:lblAlgn val="ctr"/>
        <c:lblOffset val="100"/>
        <c:noMultiLvlLbl val="0"/>
      </c:catAx>
      <c:valAx>
        <c:axId val="546511240"/>
        <c:scaling>
          <c:orientation val="minMax"/>
          <c:max val="1550"/>
          <c:min val="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kilométer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4651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48FEBEF-1501-4572-B1B3-1272E59821D8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33B507A-0152-ED7B-C67C-35254ED07ED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8"/>
  <sheetViews>
    <sheetView topLeftCell="A39" workbookViewId="0">
      <selection activeCell="D68" sqref="D68"/>
    </sheetView>
  </sheetViews>
  <sheetFormatPr defaultRowHeight="15" x14ac:dyDescent="0.25"/>
  <cols>
    <col min="1" max="1" width="24" style="2" customWidth="1"/>
    <col min="2" max="2" width="12.7109375" style="2" customWidth="1"/>
    <col min="3" max="17" width="5.42578125" style="2" customWidth="1"/>
    <col min="18" max="18" width="6.42578125" style="2" bestFit="1" customWidth="1"/>
    <col min="19" max="19" width="8" style="2" bestFit="1" customWidth="1"/>
    <col min="20" max="32" width="6.42578125" style="2" bestFit="1" customWidth="1"/>
    <col min="33" max="16384" width="9.140625" style="2"/>
  </cols>
  <sheetData>
    <row r="1" spans="1:41" s="1" customFormat="1" ht="15" customHeight="1" thickTop="1" x14ac:dyDescent="0.25">
      <c r="A1" s="36" t="s">
        <v>0</v>
      </c>
      <c r="B1" s="38" t="s">
        <v>22</v>
      </c>
      <c r="C1" s="9">
        <v>2007</v>
      </c>
      <c r="D1" s="6">
        <v>2008</v>
      </c>
      <c r="E1" s="6">
        <v>2009</v>
      </c>
      <c r="F1" s="6">
        <v>2010</v>
      </c>
      <c r="G1" s="6">
        <v>2011</v>
      </c>
      <c r="H1" s="6">
        <v>2012</v>
      </c>
      <c r="I1" s="6">
        <v>2013</v>
      </c>
      <c r="J1" s="6">
        <v>2014</v>
      </c>
      <c r="K1" s="6">
        <v>2015</v>
      </c>
      <c r="L1" s="6">
        <v>2016</v>
      </c>
      <c r="M1" s="6">
        <v>2017</v>
      </c>
      <c r="N1" s="6">
        <v>2018</v>
      </c>
      <c r="O1" s="6">
        <v>2019</v>
      </c>
      <c r="P1" s="6">
        <v>2020</v>
      </c>
      <c r="Q1" s="10">
        <v>2021</v>
      </c>
      <c r="R1" s="11">
        <v>2007</v>
      </c>
      <c r="S1" s="7">
        <v>2008</v>
      </c>
      <c r="T1" s="7">
        <v>2009</v>
      </c>
      <c r="U1" s="7">
        <v>2010</v>
      </c>
      <c r="V1" s="7">
        <v>2011</v>
      </c>
      <c r="W1" s="7">
        <v>2012</v>
      </c>
      <c r="X1" s="7">
        <v>2013</v>
      </c>
      <c r="Y1" s="7">
        <v>2014</v>
      </c>
      <c r="Z1" s="7">
        <v>2015</v>
      </c>
      <c r="AA1" s="7">
        <v>2016</v>
      </c>
      <c r="AB1" s="7">
        <v>2017</v>
      </c>
      <c r="AC1" s="7">
        <v>2018</v>
      </c>
      <c r="AD1" s="7">
        <v>2019</v>
      </c>
      <c r="AE1" s="7">
        <v>2020</v>
      </c>
      <c r="AF1" s="8">
        <v>2021</v>
      </c>
      <c r="AH1" s="57" t="s">
        <v>36</v>
      </c>
      <c r="AI1" s="57" t="s">
        <v>37</v>
      </c>
      <c r="AJ1" s="60" t="s">
        <v>36</v>
      </c>
      <c r="AK1" s="60" t="s">
        <v>37</v>
      </c>
      <c r="AL1" s="60" t="s">
        <v>36</v>
      </c>
      <c r="AM1" s="60" t="s">
        <v>37</v>
      </c>
      <c r="AN1" s="60" t="s">
        <v>36</v>
      </c>
      <c r="AO1" s="60" t="s">
        <v>37</v>
      </c>
    </row>
    <row r="2" spans="1:41" s="1" customFormat="1" ht="15" customHeight="1" thickBot="1" x14ac:dyDescent="0.3">
      <c r="A2" s="37"/>
      <c r="B2" s="39"/>
      <c r="C2" s="40" t="s">
        <v>21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1" t="s">
        <v>20</v>
      </c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H2" s="58" t="s">
        <v>38</v>
      </c>
      <c r="AI2" s="58"/>
      <c r="AJ2" s="61" t="s">
        <v>39</v>
      </c>
      <c r="AK2" s="61"/>
      <c r="AL2" s="61"/>
      <c r="AM2" s="61"/>
      <c r="AN2" s="61"/>
      <c r="AO2" s="61"/>
    </row>
    <row r="3" spans="1:41" ht="15" customHeight="1" thickTop="1" x14ac:dyDescent="0.25">
      <c r="A3" s="25" t="s">
        <v>16</v>
      </c>
      <c r="B3" s="3">
        <v>8444.8799999999992</v>
      </c>
      <c r="C3" s="19">
        <v>687</v>
      </c>
      <c r="D3" s="19">
        <v>543</v>
      </c>
      <c r="E3" s="19">
        <v>543</v>
      </c>
      <c r="F3" s="19">
        <v>543.18799999999999</v>
      </c>
      <c r="G3" s="19">
        <v>543.20000000000005</v>
      </c>
      <c r="H3" s="19">
        <v>543.20000000000005</v>
      </c>
      <c r="I3" s="19">
        <v>543.20000000000005</v>
      </c>
      <c r="J3" s="19">
        <v>543</v>
      </c>
      <c r="K3" s="19">
        <v>543</v>
      </c>
      <c r="L3" s="19">
        <v>546</v>
      </c>
      <c r="M3" s="19">
        <v>548</v>
      </c>
      <c r="N3" s="18">
        <v>548</v>
      </c>
      <c r="O3" s="18">
        <v>548</v>
      </c>
      <c r="P3" s="18">
        <v>548</v>
      </c>
      <c r="Q3" s="20">
        <v>548</v>
      </c>
      <c r="R3" s="17">
        <v>2255.8000000000002</v>
      </c>
      <c r="S3" s="18">
        <v>2247.6224999999999</v>
      </c>
      <c r="T3" s="21">
        <v>2250</v>
      </c>
      <c r="U3" s="21">
        <v>2239.4</v>
      </c>
      <c r="V3" s="21">
        <v>2239.5</v>
      </c>
      <c r="W3" s="21">
        <v>2252.4</v>
      </c>
      <c r="X3" s="21">
        <v>2252.5</v>
      </c>
      <c r="Y3" s="21">
        <v>2252.6999999999998</v>
      </c>
      <c r="Z3" s="21">
        <v>2266.9</v>
      </c>
      <c r="AA3" s="21">
        <v>2266.4</v>
      </c>
      <c r="AB3" s="21">
        <v>2264.6</v>
      </c>
      <c r="AC3" s="21">
        <v>2269.5</v>
      </c>
      <c r="AD3" s="21">
        <v>2269.4</v>
      </c>
      <c r="AE3" s="21">
        <v>2270.6</v>
      </c>
      <c r="AF3" s="26">
        <v>2278.1</v>
      </c>
      <c r="AG3" s="23"/>
      <c r="AH3" s="59">
        <f>H3/B3</f>
        <v>6.4322998076941307E-2</v>
      </c>
      <c r="AI3" s="59">
        <f>AF3/B3</f>
        <v>0.26976108600714283</v>
      </c>
      <c r="AJ3" s="62">
        <f>Q3-C3</f>
        <v>-139</v>
      </c>
      <c r="AK3" s="62">
        <f>AF3-R3</f>
        <v>22.299999999999727</v>
      </c>
      <c r="AL3" s="63">
        <f>ABS(AJ3)</f>
        <v>139</v>
      </c>
      <c r="AM3" s="63">
        <f>ABS(AK3)</f>
        <v>22.299999999999727</v>
      </c>
      <c r="AN3" s="63"/>
      <c r="AO3" s="63"/>
    </row>
    <row r="4" spans="1:41" ht="15" customHeight="1" x14ac:dyDescent="0.25">
      <c r="A4" s="25" t="s">
        <v>7</v>
      </c>
      <c r="B4" s="3">
        <v>4429.66</v>
      </c>
      <c r="C4" s="19">
        <v>346</v>
      </c>
      <c r="D4" s="19">
        <v>384</v>
      </c>
      <c r="E4" s="19">
        <v>384</v>
      </c>
      <c r="F4" s="19">
        <v>381.20600000000002</v>
      </c>
      <c r="G4" s="19">
        <v>381.2</v>
      </c>
      <c r="H4" s="19">
        <v>381.2</v>
      </c>
      <c r="I4" s="19">
        <v>381.2</v>
      </c>
      <c r="J4" s="19">
        <v>381</v>
      </c>
      <c r="K4" s="19">
        <v>381</v>
      </c>
      <c r="L4" s="19">
        <v>344</v>
      </c>
      <c r="M4" s="19">
        <v>345</v>
      </c>
      <c r="N4" s="18">
        <v>345</v>
      </c>
      <c r="O4" s="18">
        <v>345</v>
      </c>
      <c r="P4" s="18">
        <v>345</v>
      </c>
      <c r="Q4" s="20">
        <v>345</v>
      </c>
      <c r="R4" s="17">
        <v>1643</v>
      </c>
      <c r="S4" s="18">
        <v>1643.0740000000001</v>
      </c>
      <c r="T4" s="21">
        <v>1642</v>
      </c>
      <c r="U4" s="21">
        <v>1716.7</v>
      </c>
      <c r="V4" s="21">
        <v>1716.8</v>
      </c>
      <c r="W4" s="21">
        <v>1719.5</v>
      </c>
      <c r="X4" s="21">
        <v>1718.2</v>
      </c>
      <c r="Y4" s="21">
        <v>1722.5</v>
      </c>
      <c r="Z4" s="21">
        <v>1725.4</v>
      </c>
      <c r="AA4" s="21">
        <v>1725.3</v>
      </c>
      <c r="AB4" s="21">
        <v>1723.8</v>
      </c>
      <c r="AC4" s="21">
        <v>1723.8</v>
      </c>
      <c r="AD4" s="21">
        <v>1723.1</v>
      </c>
      <c r="AE4" s="21">
        <v>1723</v>
      </c>
      <c r="AF4" s="26">
        <v>1722.9</v>
      </c>
      <c r="AG4" s="23"/>
      <c r="AH4" s="59">
        <f t="shared" ref="AH4:AH21" si="0">H4/B4</f>
        <v>8.6056266169412546E-2</v>
      </c>
      <c r="AI4" s="59">
        <f t="shared" ref="AI4:AI21" si="1">AF4/B4</f>
        <v>0.38894632996663403</v>
      </c>
      <c r="AJ4" s="62">
        <f t="shared" ref="AJ4:AJ21" si="2">Q4-C4</f>
        <v>-1</v>
      </c>
      <c r="AK4" s="62">
        <f t="shared" ref="AK4:AK21" si="3">AF4-R4</f>
        <v>79.900000000000091</v>
      </c>
      <c r="AL4" s="63">
        <f t="shared" ref="AL4:AM21" si="4">ABS(AJ4)</f>
        <v>1</v>
      </c>
      <c r="AM4" s="63">
        <f t="shared" si="4"/>
        <v>79.900000000000091</v>
      </c>
      <c r="AN4" s="63"/>
      <c r="AO4" s="63"/>
    </row>
    <row r="5" spans="1:41" ht="15" customHeight="1" x14ac:dyDescent="0.25">
      <c r="A5" s="25" t="s">
        <v>17</v>
      </c>
      <c r="B5" s="3">
        <v>5629.69</v>
      </c>
      <c r="C5" s="19">
        <v>433</v>
      </c>
      <c r="D5" s="19">
        <v>445</v>
      </c>
      <c r="E5" s="19">
        <v>445</v>
      </c>
      <c r="F5" s="19">
        <v>445.11</v>
      </c>
      <c r="G5" s="19">
        <v>445.1</v>
      </c>
      <c r="H5" s="19">
        <v>445.1</v>
      </c>
      <c r="I5" s="19">
        <v>445.1</v>
      </c>
      <c r="J5" s="19">
        <v>445</v>
      </c>
      <c r="K5" s="19">
        <v>445</v>
      </c>
      <c r="L5" s="19">
        <v>401</v>
      </c>
      <c r="M5" s="19">
        <v>402</v>
      </c>
      <c r="N5" s="18">
        <v>402</v>
      </c>
      <c r="O5" s="18">
        <v>402</v>
      </c>
      <c r="P5" s="18">
        <v>402</v>
      </c>
      <c r="Q5" s="20">
        <v>402</v>
      </c>
      <c r="R5" s="17">
        <v>1464.9</v>
      </c>
      <c r="S5" s="18">
        <v>1465.3785</v>
      </c>
      <c r="T5" s="21">
        <v>1465</v>
      </c>
      <c r="U5" s="21">
        <v>1465.4</v>
      </c>
      <c r="V5" s="21">
        <v>1465.4</v>
      </c>
      <c r="W5" s="21">
        <v>1465.4</v>
      </c>
      <c r="X5" s="21">
        <v>1467.5</v>
      </c>
      <c r="Y5" s="21">
        <v>1467.5</v>
      </c>
      <c r="Z5" s="21">
        <v>1469.1</v>
      </c>
      <c r="AA5" s="21">
        <v>1469.5</v>
      </c>
      <c r="AB5" s="21">
        <v>1469.5</v>
      </c>
      <c r="AC5" s="21">
        <v>1469.3</v>
      </c>
      <c r="AD5" s="21">
        <v>1516.3</v>
      </c>
      <c r="AE5" s="21">
        <v>1536.5</v>
      </c>
      <c r="AF5" s="26">
        <v>1543</v>
      </c>
      <c r="AG5" s="23"/>
      <c r="AH5" s="59">
        <f t="shared" si="0"/>
        <v>7.9062967943172718E-2</v>
      </c>
      <c r="AI5" s="59">
        <f t="shared" si="1"/>
        <v>0.2740825871406774</v>
      </c>
      <c r="AJ5" s="62">
        <f t="shared" si="2"/>
        <v>-31</v>
      </c>
      <c r="AK5" s="62">
        <f t="shared" si="3"/>
        <v>78.099999999999909</v>
      </c>
      <c r="AL5" s="63">
        <f t="shared" si="4"/>
        <v>31</v>
      </c>
      <c r="AM5" s="63">
        <f t="shared" si="4"/>
        <v>78.099999999999909</v>
      </c>
      <c r="AN5" s="63"/>
      <c r="AO5" s="63"/>
    </row>
    <row r="6" spans="1:41" ht="15" customHeight="1" x14ac:dyDescent="0.25">
      <c r="A6" s="25" t="s">
        <v>10</v>
      </c>
      <c r="B6" s="3">
        <v>7247.1400000000103</v>
      </c>
      <c r="C6" s="19">
        <v>528</v>
      </c>
      <c r="D6" s="19">
        <v>510</v>
      </c>
      <c r="E6" s="19">
        <v>510</v>
      </c>
      <c r="F6" s="19">
        <v>510.07299999999998</v>
      </c>
      <c r="G6" s="19">
        <v>510.1</v>
      </c>
      <c r="H6" s="19">
        <v>510.1</v>
      </c>
      <c r="I6" s="19">
        <v>510.1</v>
      </c>
      <c r="J6" s="19">
        <v>510</v>
      </c>
      <c r="K6" s="19">
        <v>510</v>
      </c>
      <c r="L6" s="19">
        <v>463</v>
      </c>
      <c r="M6" s="19">
        <v>464</v>
      </c>
      <c r="N6" s="18">
        <v>464</v>
      </c>
      <c r="O6" s="18">
        <v>464</v>
      </c>
      <c r="P6" s="18">
        <v>464</v>
      </c>
      <c r="Q6" s="20">
        <v>464</v>
      </c>
      <c r="R6" s="17">
        <v>2581.9</v>
      </c>
      <c r="S6" s="18">
        <v>2590.5129999999999</v>
      </c>
      <c r="T6" s="21">
        <v>2587</v>
      </c>
      <c r="U6" s="21">
        <v>2587.6999999999998</v>
      </c>
      <c r="V6" s="21">
        <v>2586.6999999999998</v>
      </c>
      <c r="W6" s="21">
        <v>2584.6999999999998</v>
      </c>
      <c r="X6" s="21">
        <v>2582.8999999999996</v>
      </c>
      <c r="Y6" s="21">
        <v>2586.4</v>
      </c>
      <c r="Z6" s="21">
        <v>2585.6999999999998</v>
      </c>
      <c r="AA6" s="21">
        <v>2585.8000000000002</v>
      </c>
      <c r="AB6" s="21">
        <v>2587.6999999999998</v>
      </c>
      <c r="AC6" s="21">
        <v>2587.9</v>
      </c>
      <c r="AD6" s="21">
        <v>2583.9</v>
      </c>
      <c r="AE6" s="21">
        <v>2584.8000000000002</v>
      </c>
      <c r="AF6" s="26">
        <v>2647.7</v>
      </c>
      <c r="AG6" s="23"/>
      <c r="AH6" s="59">
        <f t="shared" si="0"/>
        <v>7.0386386905730985E-2</v>
      </c>
      <c r="AI6" s="59">
        <f t="shared" si="1"/>
        <v>0.36534412195707494</v>
      </c>
      <c r="AJ6" s="62">
        <f t="shared" si="2"/>
        <v>-64</v>
      </c>
      <c r="AK6" s="62">
        <f t="shared" si="3"/>
        <v>65.799999999999727</v>
      </c>
      <c r="AL6" s="63">
        <f t="shared" si="4"/>
        <v>64</v>
      </c>
      <c r="AM6" s="63">
        <f t="shared" si="4"/>
        <v>65.799999999999727</v>
      </c>
      <c r="AN6" s="63"/>
      <c r="AO6" s="63"/>
    </row>
    <row r="7" spans="1:41" ht="15" customHeight="1" x14ac:dyDescent="0.25">
      <c r="A7" s="34" t="s">
        <v>18</v>
      </c>
      <c r="B7" s="3">
        <v>4264.55</v>
      </c>
      <c r="C7" s="19">
        <v>340</v>
      </c>
      <c r="D7" s="19">
        <v>310</v>
      </c>
      <c r="E7" s="19">
        <v>310</v>
      </c>
      <c r="F7" s="19">
        <v>309.87200000000001</v>
      </c>
      <c r="G7" s="19">
        <v>309.89999999999998</v>
      </c>
      <c r="H7" s="19">
        <v>309.89999999999998</v>
      </c>
      <c r="I7" s="19">
        <v>309.89999999999998</v>
      </c>
      <c r="J7" s="19">
        <v>310</v>
      </c>
      <c r="K7" s="19">
        <v>310</v>
      </c>
      <c r="L7" s="19">
        <v>311</v>
      </c>
      <c r="M7" s="19">
        <v>312</v>
      </c>
      <c r="N7" s="18">
        <v>312</v>
      </c>
      <c r="O7" s="18">
        <v>312</v>
      </c>
      <c r="P7" s="18">
        <v>312</v>
      </c>
      <c r="Q7" s="20">
        <v>312</v>
      </c>
      <c r="R7" s="17">
        <v>1418.6</v>
      </c>
      <c r="S7" s="18">
        <v>1420.31</v>
      </c>
      <c r="T7" s="21">
        <v>1421</v>
      </c>
      <c r="U7" s="21">
        <v>1444</v>
      </c>
      <c r="V7" s="21">
        <v>1468.9</v>
      </c>
      <c r="W7" s="21">
        <v>1452.9</v>
      </c>
      <c r="X7" s="21">
        <v>1453.9</v>
      </c>
      <c r="Y7" s="21">
        <v>1453.9</v>
      </c>
      <c r="Z7" s="21">
        <v>1481.9</v>
      </c>
      <c r="AA7" s="21">
        <v>1481.6</v>
      </c>
      <c r="AB7" s="21">
        <v>1484</v>
      </c>
      <c r="AC7" s="21">
        <v>1485.4</v>
      </c>
      <c r="AD7" s="21">
        <v>1490.2</v>
      </c>
      <c r="AE7" s="21">
        <v>1489.5</v>
      </c>
      <c r="AF7" s="26">
        <v>1489.8</v>
      </c>
      <c r="AG7" s="23"/>
      <c r="AH7" s="59">
        <f t="shared" si="0"/>
        <v>7.2668863068788017E-2</v>
      </c>
      <c r="AI7" s="59">
        <f t="shared" si="1"/>
        <v>0.34934518296185996</v>
      </c>
      <c r="AJ7" s="62">
        <f t="shared" si="2"/>
        <v>-28</v>
      </c>
      <c r="AK7" s="62">
        <f t="shared" si="3"/>
        <v>71.200000000000045</v>
      </c>
      <c r="AL7" s="63">
        <f t="shared" si="4"/>
        <v>28</v>
      </c>
      <c r="AM7" s="63">
        <f t="shared" si="4"/>
        <v>71.200000000000045</v>
      </c>
      <c r="AN7" s="63"/>
      <c r="AO7" s="63"/>
    </row>
    <row r="8" spans="1:41" ht="15" customHeight="1" x14ac:dyDescent="0.25">
      <c r="A8" s="25" t="s">
        <v>1</v>
      </c>
      <c r="B8" s="3">
        <v>4358.59</v>
      </c>
      <c r="C8" s="19">
        <v>401</v>
      </c>
      <c r="D8" s="19">
        <v>492</v>
      </c>
      <c r="E8" s="19">
        <v>492</v>
      </c>
      <c r="F8" s="19">
        <v>491.71499999999997</v>
      </c>
      <c r="G8" s="19">
        <v>491.7</v>
      </c>
      <c r="H8" s="19">
        <v>491.7</v>
      </c>
      <c r="I8" s="19">
        <v>491.7</v>
      </c>
      <c r="J8" s="19">
        <v>492</v>
      </c>
      <c r="K8" s="19">
        <v>492</v>
      </c>
      <c r="L8" s="19">
        <v>454</v>
      </c>
      <c r="M8" s="19">
        <v>455</v>
      </c>
      <c r="N8" s="18">
        <v>455</v>
      </c>
      <c r="O8" s="18">
        <v>455</v>
      </c>
      <c r="P8" s="18">
        <v>455</v>
      </c>
      <c r="Q8" s="20">
        <v>455</v>
      </c>
      <c r="R8" s="17">
        <v>1485</v>
      </c>
      <c r="S8" s="18">
        <v>1496.8620000000001</v>
      </c>
      <c r="T8" s="21">
        <v>1497</v>
      </c>
      <c r="U8" s="21">
        <v>1507.8</v>
      </c>
      <c r="V8" s="21">
        <v>1507.2</v>
      </c>
      <c r="W8" s="21">
        <v>1509.3</v>
      </c>
      <c r="X8" s="21">
        <v>1504.1999999999998</v>
      </c>
      <c r="Y8" s="21">
        <v>1503.9</v>
      </c>
      <c r="Z8" s="21">
        <v>1506.7</v>
      </c>
      <c r="AA8" s="21">
        <v>1514.9</v>
      </c>
      <c r="AB8" s="21">
        <v>1514.9</v>
      </c>
      <c r="AC8" s="21">
        <v>1512.6</v>
      </c>
      <c r="AD8" s="21">
        <v>1515.3</v>
      </c>
      <c r="AE8" s="21">
        <v>1517.7</v>
      </c>
      <c r="AF8" s="26">
        <v>1518.4</v>
      </c>
      <c r="AG8" s="23"/>
      <c r="AH8" s="59">
        <f t="shared" si="0"/>
        <v>0.11281171204449145</v>
      </c>
      <c r="AI8" s="59">
        <f t="shared" si="1"/>
        <v>0.34836954152604399</v>
      </c>
      <c r="AJ8" s="62">
        <f t="shared" si="2"/>
        <v>54</v>
      </c>
      <c r="AK8" s="62">
        <f t="shared" si="3"/>
        <v>33.400000000000091</v>
      </c>
      <c r="AL8" s="63">
        <f t="shared" si="4"/>
        <v>54</v>
      </c>
      <c r="AM8" s="63">
        <f t="shared" si="4"/>
        <v>33.400000000000091</v>
      </c>
      <c r="AN8" s="63"/>
      <c r="AO8" s="63"/>
    </row>
    <row r="9" spans="1:41" ht="15" customHeight="1" x14ac:dyDescent="0.25">
      <c r="A9" s="25" t="s">
        <v>4</v>
      </c>
      <c r="B9" s="3">
        <v>4207.71</v>
      </c>
      <c r="C9" s="19">
        <v>306</v>
      </c>
      <c r="D9" s="19">
        <v>383</v>
      </c>
      <c r="E9" s="19">
        <v>383</v>
      </c>
      <c r="F9" s="19">
        <v>414.06900000000002</v>
      </c>
      <c r="G9" s="19">
        <v>402</v>
      </c>
      <c r="H9" s="19">
        <v>402</v>
      </c>
      <c r="I9" s="19">
        <v>391.2</v>
      </c>
      <c r="J9" s="19">
        <v>391</v>
      </c>
      <c r="K9" s="19">
        <v>424</v>
      </c>
      <c r="L9" s="19">
        <v>367</v>
      </c>
      <c r="M9" s="19">
        <v>367</v>
      </c>
      <c r="N9" s="18">
        <v>367</v>
      </c>
      <c r="O9" s="18">
        <v>367</v>
      </c>
      <c r="P9" s="18">
        <v>367</v>
      </c>
      <c r="Q9" s="20">
        <v>367</v>
      </c>
      <c r="R9" s="17">
        <v>1741</v>
      </c>
      <c r="S9" s="18">
        <v>1751.37</v>
      </c>
      <c r="T9" s="21">
        <v>1752</v>
      </c>
      <c r="U9" s="21">
        <v>1751.9</v>
      </c>
      <c r="V9" s="21">
        <v>1761.9</v>
      </c>
      <c r="W9" s="21">
        <v>1762.2</v>
      </c>
      <c r="X9" s="21">
        <v>1765.8</v>
      </c>
      <c r="Y9" s="21">
        <v>1766.1</v>
      </c>
      <c r="Z9" s="21">
        <v>1805.5</v>
      </c>
      <c r="AA9" s="21">
        <v>1833.1</v>
      </c>
      <c r="AB9" s="21">
        <v>1844.4</v>
      </c>
      <c r="AC9" s="21">
        <v>1847.4</v>
      </c>
      <c r="AD9" s="21">
        <v>1847.1</v>
      </c>
      <c r="AE9" s="21">
        <v>1924</v>
      </c>
      <c r="AF9" s="26">
        <v>1928.7</v>
      </c>
      <c r="AG9" s="23"/>
      <c r="AH9" s="59">
        <f t="shared" si="0"/>
        <v>9.5538903584134832E-2</v>
      </c>
      <c r="AI9" s="59">
        <f t="shared" si="1"/>
        <v>0.45837284413612156</v>
      </c>
      <c r="AJ9" s="62">
        <f t="shared" si="2"/>
        <v>61</v>
      </c>
      <c r="AK9" s="62">
        <f t="shared" si="3"/>
        <v>187.70000000000005</v>
      </c>
      <c r="AL9" s="63">
        <f t="shared" si="4"/>
        <v>61</v>
      </c>
      <c r="AM9" s="63">
        <f t="shared" si="4"/>
        <v>187.70000000000005</v>
      </c>
      <c r="AN9" s="63"/>
      <c r="AO9" s="63"/>
    </row>
    <row r="10" spans="1:41" ht="15" customHeight="1" x14ac:dyDescent="0.25">
      <c r="A10" s="25" t="s">
        <v>13</v>
      </c>
      <c r="B10" s="3">
        <v>6210.78</v>
      </c>
      <c r="C10" s="19">
        <v>438</v>
      </c>
      <c r="D10" s="19">
        <v>496</v>
      </c>
      <c r="E10" s="19">
        <v>496</v>
      </c>
      <c r="F10" s="19">
        <v>469.27199999999999</v>
      </c>
      <c r="G10" s="19">
        <v>469.3</v>
      </c>
      <c r="H10" s="19">
        <v>469.3</v>
      </c>
      <c r="I10" s="19">
        <v>469.3</v>
      </c>
      <c r="J10" s="19">
        <v>469</v>
      </c>
      <c r="K10" s="19">
        <v>469</v>
      </c>
      <c r="L10" s="19">
        <v>470</v>
      </c>
      <c r="M10" s="19">
        <v>471</v>
      </c>
      <c r="N10" s="18">
        <v>471</v>
      </c>
      <c r="O10" s="18">
        <v>473</v>
      </c>
      <c r="P10" s="18">
        <v>471</v>
      </c>
      <c r="Q10" s="20">
        <v>473</v>
      </c>
      <c r="R10" s="17">
        <v>1669.3</v>
      </c>
      <c r="S10" s="18">
        <v>1669.1780000000001</v>
      </c>
      <c r="T10" s="21">
        <v>1669</v>
      </c>
      <c r="U10" s="21">
        <v>1669.2</v>
      </c>
      <c r="V10" s="21">
        <v>1669.3</v>
      </c>
      <c r="W10" s="21">
        <v>1667.4</v>
      </c>
      <c r="X10" s="21">
        <v>1667.4</v>
      </c>
      <c r="Y10" s="21">
        <v>1661.7</v>
      </c>
      <c r="Z10" s="21">
        <v>1661.7</v>
      </c>
      <c r="AA10" s="21">
        <v>1663</v>
      </c>
      <c r="AB10" s="21">
        <v>1675.9</v>
      </c>
      <c r="AC10" s="21">
        <v>1717.1</v>
      </c>
      <c r="AD10" s="21">
        <v>1717.9</v>
      </c>
      <c r="AE10" s="21">
        <v>1754</v>
      </c>
      <c r="AF10" s="26">
        <v>1754.7</v>
      </c>
      <c r="AG10" s="23"/>
      <c r="AH10" s="59">
        <f t="shared" si="0"/>
        <v>7.5562167714844197E-2</v>
      </c>
      <c r="AI10" s="59">
        <f t="shared" si="1"/>
        <v>0.2825249002540744</v>
      </c>
      <c r="AJ10" s="62">
        <f t="shared" si="2"/>
        <v>35</v>
      </c>
      <c r="AK10" s="62">
        <f t="shared" si="3"/>
        <v>85.400000000000091</v>
      </c>
      <c r="AL10" s="63">
        <f t="shared" si="4"/>
        <v>35</v>
      </c>
      <c r="AM10" s="63">
        <f t="shared" si="4"/>
        <v>85.400000000000091</v>
      </c>
      <c r="AN10" s="63"/>
      <c r="AO10" s="63"/>
    </row>
    <row r="11" spans="1:41" ht="15" customHeight="1" x14ac:dyDescent="0.25">
      <c r="A11" s="25" t="s">
        <v>11</v>
      </c>
      <c r="B11" s="3">
        <v>3637.17</v>
      </c>
      <c r="C11" s="19">
        <v>292</v>
      </c>
      <c r="D11" s="19">
        <v>283</v>
      </c>
      <c r="E11" s="19">
        <v>283</v>
      </c>
      <c r="F11" s="19">
        <v>282.524</v>
      </c>
      <c r="G11" s="19">
        <v>282.5</v>
      </c>
      <c r="H11" s="19">
        <v>282.5</v>
      </c>
      <c r="I11" s="19">
        <v>282.5</v>
      </c>
      <c r="J11" s="19">
        <v>283</v>
      </c>
      <c r="K11" s="19">
        <v>283</v>
      </c>
      <c r="L11" s="19">
        <v>301</v>
      </c>
      <c r="M11" s="19">
        <v>301</v>
      </c>
      <c r="N11" s="18">
        <v>301</v>
      </c>
      <c r="O11" s="18">
        <v>301</v>
      </c>
      <c r="P11" s="18">
        <v>301</v>
      </c>
      <c r="Q11" s="20">
        <v>301</v>
      </c>
      <c r="R11" s="17">
        <v>1274.5</v>
      </c>
      <c r="S11" s="18">
        <v>1274.4135000000001</v>
      </c>
      <c r="T11" s="21">
        <v>1274</v>
      </c>
      <c r="U11" s="21">
        <v>1274.0999999999999</v>
      </c>
      <c r="V11" s="21">
        <v>1274.0999999999999</v>
      </c>
      <c r="W11" s="21">
        <v>1271</v>
      </c>
      <c r="X11" s="21">
        <v>1270.4000000000001</v>
      </c>
      <c r="Y11" s="21">
        <v>1270.4000000000001</v>
      </c>
      <c r="Z11" s="21">
        <v>1271.7</v>
      </c>
      <c r="AA11" s="21">
        <v>1270.5999999999999</v>
      </c>
      <c r="AB11" s="21">
        <v>1268.7</v>
      </c>
      <c r="AC11" s="21">
        <v>1277.3</v>
      </c>
      <c r="AD11" s="21">
        <v>1276.5999999999999</v>
      </c>
      <c r="AE11" s="21">
        <v>1296.5</v>
      </c>
      <c r="AF11" s="26">
        <v>1295.4000000000001</v>
      </c>
      <c r="AG11" s="23"/>
      <c r="AH11" s="59">
        <f t="shared" si="0"/>
        <v>7.7670276616160369E-2</v>
      </c>
      <c r="AI11" s="59">
        <f t="shared" si="1"/>
        <v>0.35615602240203237</v>
      </c>
      <c r="AJ11" s="62">
        <f t="shared" si="2"/>
        <v>9</v>
      </c>
      <c r="AK11" s="62">
        <f t="shared" si="3"/>
        <v>20.900000000000091</v>
      </c>
      <c r="AL11" s="63">
        <f t="shared" si="4"/>
        <v>9</v>
      </c>
      <c r="AM11" s="63">
        <f t="shared" si="4"/>
        <v>20.900000000000091</v>
      </c>
      <c r="AN11" s="63"/>
      <c r="AO11" s="63"/>
    </row>
    <row r="12" spans="1:41" ht="15" customHeight="1" x14ac:dyDescent="0.25">
      <c r="A12" s="25" t="s">
        <v>14</v>
      </c>
      <c r="B12" s="3">
        <v>5581.63</v>
      </c>
      <c r="C12" s="19">
        <v>477</v>
      </c>
      <c r="D12" s="19">
        <v>477</v>
      </c>
      <c r="E12" s="19">
        <v>477</v>
      </c>
      <c r="F12" s="19">
        <v>502.85599999999999</v>
      </c>
      <c r="G12" s="19">
        <v>502.9</v>
      </c>
      <c r="H12" s="19">
        <v>502.9</v>
      </c>
      <c r="I12" s="19">
        <v>502.9</v>
      </c>
      <c r="J12" s="19">
        <v>503</v>
      </c>
      <c r="K12" s="19">
        <v>503</v>
      </c>
      <c r="L12" s="19">
        <v>452</v>
      </c>
      <c r="M12" s="19">
        <v>454</v>
      </c>
      <c r="N12" s="18">
        <v>454</v>
      </c>
      <c r="O12" s="18">
        <v>454</v>
      </c>
      <c r="P12" s="18">
        <v>454</v>
      </c>
      <c r="Q12" s="20">
        <v>454</v>
      </c>
      <c r="R12" s="17">
        <v>1315.7</v>
      </c>
      <c r="S12" s="18">
        <v>1315.7565</v>
      </c>
      <c r="T12" s="21">
        <v>1319</v>
      </c>
      <c r="U12" s="21">
        <v>1319.6</v>
      </c>
      <c r="V12" s="21">
        <v>1329.6</v>
      </c>
      <c r="W12" s="21">
        <v>1329.8</v>
      </c>
      <c r="X12" s="21">
        <v>1329.1</v>
      </c>
      <c r="Y12" s="21">
        <v>1329.1</v>
      </c>
      <c r="Z12" s="21">
        <v>1330.7</v>
      </c>
      <c r="AA12" s="21">
        <v>1330.7</v>
      </c>
      <c r="AB12" s="21">
        <v>1330.7</v>
      </c>
      <c r="AC12" s="21">
        <v>1330.7</v>
      </c>
      <c r="AD12" s="21">
        <v>1359</v>
      </c>
      <c r="AE12" s="21">
        <v>1357.7</v>
      </c>
      <c r="AF12" s="26">
        <v>1365.8</v>
      </c>
      <c r="AG12" s="23"/>
      <c r="AH12" s="59">
        <f t="shared" si="0"/>
        <v>9.0099128749128829E-2</v>
      </c>
      <c r="AI12" s="59">
        <f t="shared" si="1"/>
        <v>0.24469554592475673</v>
      </c>
      <c r="AJ12" s="62">
        <f t="shared" si="2"/>
        <v>-23</v>
      </c>
      <c r="AK12" s="62">
        <f t="shared" si="3"/>
        <v>50.099999999999909</v>
      </c>
      <c r="AL12" s="63">
        <f t="shared" si="4"/>
        <v>23</v>
      </c>
      <c r="AM12" s="63">
        <f t="shared" si="4"/>
        <v>50.099999999999909</v>
      </c>
      <c r="AN12" s="63"/>
      <c r="AO12" s="63"/>
    </row>
    <row r="13" spans="1:41" ht="15" customHeight="1" x14ac:dyDescent="0.25">
      <c r="A13" s="25" t="s">
        <v>2</v>
      </c>
      <c r="B13" s="3">
        <v>2264.34</v>
      </c>
      <c r="C13" s="19">
        <v>117</v>
      </c>
      <c r="D13" s="19">
        <v>225</v>
      </c>
      <c r="E13" s="19">
        <v>225</v>
      </c>
      <c r="F13" s="19">
        <v>224.874</v>
      </c>
      <c r="G13" s="19">
        <v>224.9</v>
      </c>
      <c r="H13" s="19">
        <v>224.9</v>
      </c>
      <c r="I13" s="19">
        <v>224.9</v>
      </c>
      <c r="J13" s="19">
        <v>225</v>
      </c>
      <c r="K13" s="19">
        <v>225</v>
      </c>
      <c r="L13" s="19">
        <v>225</v>
      </c>
      <c r="M13" s="19">
        <v>226</v>
      </c>
      <c r="N13" s="18">
        <v>226</v>
      </c>
      <c r="O13" s="18">
        <v>226</v>
      </c>
      <c r="P13" s="18">
        <v>226</v>
      </c>
      <c r="Q13" s="20">
        <v>226</v>
      </c>
      <c r="R13" s="17">
        <v>890</v>
      </c>
      <c r="S13" s="18">
        <v>889.5145</v>
      </c>
      <c r="T13" s="21">
        <v>891</v>
      </c>
      <c r="U13" s="21">
        <v>890.8</v>
      </c>
      <c r="V13" s="21">
        <v>894.6</v>
      </c>
      <c r="W13" s="21">
        <v>893.1</v>
      </c>
      <c r="X13" s="21">
        <v>893.1</v>
      </c>
      <c r="Y13" s="21">
        <v>895.2</v>
      </c>
      <c r="Z13" s="21">
        <v>895.5</v>
      </c>
      <c r="AA13" s="21">
        <v>895.5</v>
      </c>
      <c r="AB13" s="21">
        <v>894.5</v>
      </c>
      <c r="AC13" s="21">
        <v>896.3</v>
      </c>
      <c r="AD13" s="21">
        <v>895.2</v>
      </c>
      <c r="AE13" s="21">
        <v>906.6</v>
      </c>
      <c r="AF13" s="26">
        <v>908.8</v>
      </c>
      <c r="AG13" s="23"/>
      <c r="AH13" s="59">
        <f t="shared" si="0"/>
        <v>9.9322539901251575E-2</v>
      </c>
      <c r="AI13" s="59">
        <f t="shared" si="1"/>
        <v>0.40135315367833446</v>
      </c>
      <c r="AJ13" s="62">
        <f t="shared" si="2"/>
        <v>109</v>
      </c>
      <c r="AK13" s="62">
        <f t="shared" si="3"/>
        <v>18.799999999999955</v>
      </c>
      <c r="AL13" s="63">
        <f t="shared" si="4"/>
        <v>109</v>
      </c>
      <c r="AM13" s="63">
        <f t="shared" si="4"/>
        <v>18.799999999999955</v>
      </c>
      <c r="AN13" s="63"/>
      <c r="AO13" s="63"/>
    </row>
    <row r="14" spans="1:41" ht="15" customHeight="1" x14ac:dyDescent="0.25">
      <c r="A14" s="25" t="s">
        <v>12</v>
      </c>
      <c r="B14" s="3">
        <v>2544.46</v>
      </c>
      <c r="C14" s="19">
        <v>128</v>
      </c>
      <c r="D14" s="19">
        <v>133</v>
      </c>
      <c r="E14" s="19">
        <v>133</v>
      </c>
      <c r="F14" s="19">
        <v>133.21100000000001</v>
      </c>
      <c r="G14" s="19">
        <v>133.19999999999999</v>
      </c>
      <c r="H14" s="19">
        <v>133.19999999999999</v>
      </c>
      <c r="I14" s="19">
        <v>133.19999999999999</v>
      </c>
      <c r="J14" s="19">
        <v>133</v>
      </c>
      <c r="K14" s="19">
        <v>133</v>
      </c>
      <c r="L14" s="19">
        <v>200</v>
      </c>
      <c r="M14" s="19">
        <v>201</v>
      </c>
      <c r="N14" s="18">
        <v>201</v>
      </c>
      <c r="O14" s="18">
        <v>201</v>
      </c>
      <c r="P14" s="18">
        <v>201</v>
      </c>
      <c r="Q14" s="20">
        <v>201</v>
      </c>
      <c r="R14" s="17">
        <v>944.7</v>
      </c>
      <c r="S14" s="18">
        <v>945.6635</v>
      </c>
      <c r="T14" s="21">
        <v>946</v>
      </c>
      <c r="U14" s="21">
        <v>944.2</v>
      </c>
      <c r="V14" s="21">
        <v>944.3</v>
      </c>
      <c r="W14" s="21">
        <v>947.8</v>
      </c>
      <c r="X14" s="21">
        <v>946.90000000000009</v>
      </c>
      <c r="Y14" s="21">
        <v>946.6</v>
      </c>
      <c r="Z14" s="21">
        <v>947.6</v>
      </c>
      <c r="AA14" s="21">
        <v>947.6</v>
      </c>
      <c r="AB14" s="21">
        <v>947.6</v>
      </c>
      <c r="AC14" s="21">
        <v>951.3</v>
      </c>
      <c r="AD14" s="21">
        <v>954.1</v>
      </c>
      <c r="AE14" s="21">
        <v>954.1</v>
      </c>
      <c r="AF14" s="26">
        <v>957.1</v>
      </c>
      <c r="AG14" s="23"/>
      <c r="AH14" s="59">
        <f t="shared" si="0"/>
        <v>5.2349024940458871E-2</v>
      </c>
      <c r="AI14" s="59">
        <f t="shared" si="1"/>
        <v>0.37615053881766664</v>
      </c>
      <c r="AJ14" s="62">
        <f t="shared" si="2"/>
        <v>73</v>
      </c>
      <c r="AK14" s="62">
        <f t="shared" si="3"/>
        <v>12.399999999999977</v>
      </c>
      <c r="AL14" s="63">
        <f t="shared" si="4"/>
        <v>73</v>
      </c>
      <c r="AM14" s="63">
        <f t="shared" si="4"/>
        <v>12.399999999999977</v>
      </c>
      <c r="AN14" s="63"/>
      <c r="AO14" s="63"/>
    </row>
    <row r="15" spans="1:41" ht="15" customHeight="1" x14ac:dyDescent="0.25">
      <c r="A15" s="24" t="s">
        <v>19</v>
      </c>
      <c r="B15" s="3">
        <v>6917.1200000000099</v>
      </c>
      <c r="C15" s="15">
        <v>813</v>
      </c>
      <c r="D15" s="15">
        <v>768</v>
      </c>
      <c r="E15" s="15">
        <v>768</v>
      </c>
      <c r="F15" s="15">
        <v>770.55500000000006</v>
      </c>
      <c r="G15" s="15">
        <v>770.5</v>
      </c>
      <c r="H15" s="15">
        <v>770.5</v>
      </c>
      <c r="I15" s="15">
        <v>770.5</v>
      </c>
      <c r="J15" s="15">
        <v>771</v>
      </c>
      <c r="K15" s="15">
        <v>771</v>
      </c>
      <c r="L15" s="15">
        <v>693</v>
      </c>
      <c r="M15" s="15">
        <v>679</v>
      </c>
      <c r="N15" s="15">
        <v>679</v>
      </c>
      <c r="O15" s="15">
        <v>679</v>
      </c>
      <c r="P15" s="15">
        <v>679</v>
      </c>
      <c r="Q15" s="16">
        <v>794</v>
      </c>
      <c r="R15" s="17">
        <v>2684.7</v>
      </c>
      <c r="S15" s="18">
        <v>2759.8305</v>
      </c>
      <c r="T15" s="18">
        <v>2757</v>
      </c>
      <c r="U15" s="18">
        <v>2771.4</v>
      </c>
      <c r="V15" s="18">
        <v>2782.1</v>
      </c>
      <c r="W15" s="18">
        <v>2782</v>
      </c>
      <c r="X15" s="18">
        <v>2792.5</v>
      </c>
      <c r="Y15" s="18">
        <v>2791.9</v>
      </c>
      <c r="Z15" s="18">
        <v>2788.1</v>
      </c>
      <c r="AA15" s="18">
        <v>2788.3</v>
      </c>
      <c r="AB15" s="18">
        <v>2785</v>
      </c>
      <c r="AC15" s="18">
        <v>2785.7000000000003</v>
      </c>
      <c r="AD15" s="18">
        <v>2801.3</v>
      </c>
      <c r="AE15" s="18">
        <v>2832.8</v>
      </c>
      <c r="AF15" s="20">
        <v>2830.2000000000003</v>
      </c>
      <c r="AG15" s="23"/>
      <c r="AH15" s="59">
        <f t="shared" si="0"/>
        <v>0.11139028960029591</v>
      </c>
      <c r="AI15" s="59">
        <f t="shared" si="1"/>
        <v>0.40915872501850425</v>
      </c>
      <c r="AJ15" s="62">
        <f t="shared" si="2"/>
        <v>-19</v>
      </c>
      <c r="AK15" s="62">
        <f t="shared" si="3"/>
        <v>145.50000000000045</v>
      </c>
      <c r="AL15" s="63">
        <f t="shared" si="4"/>
        <v>19</v>
      </c>
      <c r="AM15" s="63">
        <f t="shared" si="4"/>
        <v>145.50000000000045</v>
      </c>
      <c r="AN15" s="63"/>
      <c r="AO15" s="63"/>
    </row>
    <row r="16" spans="1:41" ht="15" customHeight="1" x14ac:dyDescent="0.25">
      <c r="A16" s="25" t="s">
        <v>8</v>
      </c>
      <c r="B16" s="3">
        <v>6065.06</v>
      </c>
      <c r="C16" s="19">
        <v>532</v>
      </c>
      <c r="D16" s="19">
        <v>475</v>
      </c>
      <c r="E16" s="19">
        <v>475</v>
      </c>
      <c r="F16" s="19">
        <v>475.233</v>
      </c>
      <c r="G16" s="19">
        <v>475.2</v>
      </c>
      <c r="H16" s="19">
        <v>475.2</v>
      </c>
      <c r="I16" s="19">
        <v>475.2</v>
      </c>
      <c r="J16" s="19">
        <v>475</v>
      </c>
      <c r="K16" s="19">
        <v>475</v>
      </c>
      <c r="L16" s="19">
        <v>493</v>
      </c>
      <c r="M16" s="19">
        <v>494</v>
      </c>
      <c r="N16" s="18">
        <v>494</v>
      </c>
      <c r="O16" s="18">
        <v>494</v>
      </c>
      <c r="P16" s="18">
        <v>494</v>
      </c>
      <c r="Q16" s="20">
        <v>494</v>
      </c>
      <c r="R16" s="17">
        <v>1736.1</v>
      </c>
      <c r="S16" s="18">
        <v>1762.4090000000001</v>
      </c>
      <c r="T16" s="21">
        <v>1762</v>
      </c>
      <c r="U16" s="21">
        <v>1760.8</v>
      </c>
      <c r="V16" s="21">
        <v>1766.4</v>
      </c>
      <c r="W16" s="21">
        <v>1776.9</v>
      </c>
      <c r="X16" s="21">
        <v>1790.3000000000002</v>
      </c>
      <c r="Y16" s="21">
        <v>1795.1</v>
      </c>
      <c r="Z16" s="21">
        <v>1799.4</v>
      </c>
      <c r="AA16" s="21">
        <v>1796.1</v>
      </c>
      <c r="AB16" s="21">
        <v>1794.8</v>
      </c>
      <c r="AC16" s="21">
        <v>1794.8</v>
      </c>
      <c r="AD16" s="21">
        <v>1826</v>
      </c>
      <c r="AE16" s="21">
        <v>1820.5</v>
      </c>
      <c r="AF16" s="26">
        <v>1821.1</v>
      </c>
      <c r="AG16" s="23"/>
      <c r="AH16" s="59">
        <f t="shared" si="0"/>
        <v>7.835042027613906E-2</v>
      </c>
      <c r="AI16" s="59">
        <f t="shared" si="1"/>
        <v>0.300260838309926</v>
      </c>
      <c r="AJ16" s="62">
        <f t="shared" si="2"/>
        <v>-38</v>
      </c>
      <c r="AK16" s="62">
        <f t="shared" si="3"/>
        <v>85</v>
      </c>
      <c r="AL16" s="63">
        <f t="shared" si="4"/>
        <v>38</v>
      </c>
      <c r="AM16" s="63">
        <f t="shared" si="4"/>
        <v>85</v>
      </c>
      <c r="AN16" s="63"/>
      <c r="AO16" s="63"/>
    </row>
    <row r="17" spans="1:41" ht="15" customHeight="1" x14ac:dyDescent="0.25">
      <c r="A17" s="25" t="s">
        <v>15</v>
      </c>
      <c r="B17" s="3">
        <v>5935.87</v>
      </c>
      <c r="C17" s="19">
        <v>663</v>
      </c>
      <c r="D17" s="19">
        <v>391</v>
      </c>
      <c r="E17" s="19">
        <v>391</v>
      </c>
      <c r="F17" s="19">
        <v>390.86099999999999</v>
      </c>
      <c r="G17" s="19">
        <v>390.9</v>
      </c>
      <c r="H17" s="19">
        <v>390.9</v>
      </c>
      <c r="I17" s="19">
        <v>390.9</v>
      </c>
      <c r="J17" s="19">
        <v>391</v>
      </c>
      <c r="K17" s="19">
        <v>391</v>
      </c>
      <c r="L17" s="19">
        <v>495</v>
      </c>
      <c r="M17" s="19">
        <v>496</v>
      </c>
      <c r="N17" s="18">
        <v>496</v>
      </c>
      <c r="O17" s="18">
        <v>496</v>
      </c>
      <c r="P17" s="18">
        <v>496</v>
      </c>
      <c r="Q17" s="20">
        <v>496</v>
      </c>
      <c r="R17" s="17">
        <v>2150.4</v>
      </c>
      <c r="S17" s="18">
        <v>2152.0504999999998</v>
      </c>
      <c r="T17" s="21">
        <v>2152</v>
      </c>
      <c r="U17" s="21">
        <v>2152.1</v>
      </c>
      <c r="V17" s="21">
        <v>2157.1999999999998</v>
      </c>
      <c r="W17" s="21">
        <v>2156.3000000000002</v>
      </c>
      <c r="X17" s="21">
        <v>2207.6000000000004</v>
      </c>
      <c r="Y17" s="21">
        <v>2227.1</v>
      </c>
      <c r="Z17" s="21">
        <v>2234.6</v>
      </c>
      <c r="AA17" s="21">
        <v>2236.1999999999998</v>
      </c>
      <c r="AB17" s="21">
        <v>2239.3000000000002</v>
      </c>
      <c r="AC17" s="21">
        <v>2241.6999999999998</v>
      </c>
      <c r="AD17" s="21">
        <v>2246.6999999999998</v>
      </c>
      <c r="AE17" s="21">
        <v>2246.6999999999998</v>
      </c>
      <c r="AF17" s="26">
        <v>2235.6</v>
      </c>
      <c r="AG17" s="23"/>
      <c r="AH17" s="59">
        <f t="shared" si="0"/>
        <v>6.5853868093472392E-2</v>
      </c>
      <c r="AI17" s="59">
        <f t="shared" si="1"/>
        <v>0.37662549887379609</v>
      </c>
      <c r="AJ17" s="62">
        <f t="shared" si="2"/>
        <v>-167</v>
      </c>
      <c r="AK17" s="62">
        <f t="shared" si="3"/>
        <v>85.199999999999818</v>
      </c>
      <c r="AL17" s="63">
        <f t="shared" si="4"/>
        <v>167</v>
      </c>
      <c r="AM17" s="63">
        <f t="shared" si="4"/>
        <v>85.199999999999818</v>
      </c>
      <c r="AN17" s="63"/>
      <c r="AO17" s="63"/>
    </row>
    <row r="18" spans="1:41" ht="15" customHeight="1" x14ac:dyDescent="0.25">
      <c r="A18" s="25" t="s">
        <v>9</v>
      </c>
      <c r="B18" s="3">
        <v>3703.2</v>
      </c>
      <c r="C18" s="19">
        <v>235</v>
      </c>
      <c r="D18" s="19">
        <v>237</v>
      </c>
      <c r="E18" s="19">
        <v>237</v>
      </c>
      <c r="F18" s="19">
        <v>205.874</v>
      </c>
      <c r="G18" s="19">
        <v>205.9</v>
      </c>
      <c r="H18" s="19">
        <v>205.9</v>
      </c>
      <c r="I18" s="19">
        <v>205.9</v>
      </c>
      <c r="J18" s="19">
        <v>206</v>
      </c>
      <c r="K18" s="19">
        <v>206</v>
      </c>
      <c r="L18" s="19">
        <v>245</v>
      </c>
      <c r="M18" s="19">
        <v>246</v>
      </c>
      <c r="N18" s="18">
        <v>246</v>
      </c>
      <c r="O18" s="18">
        <v>246</v>
      </c>
      <c r="P18" s="18">
        <v>246</v>
      </c>
      <c r="Q18" s="20">
        <v>246</v>
      </c>
      <c r="R18" s="17">
        <v>1087.3</v>
      </c>
      <c r="S18" s="18">
        <v>1087.2149999999999</v>
      </c>
      <c r="T18" s="21">
        <v>1087</v>
      </c>
      <c r="U18" s="21">
        <v>1216.3</v>
      </c>
      <c r="V18" s="21">
        <v>1216.4000000000001</v>
      </c>
      <c r="W18" s="21">
        <v>1208</v>
      </c>
      <c r="X18" s="21">
        <v>1209.3000000000002</v>
      </c>
      <c r="Y18" s="21">
        <v>1209.3</v>
      </c>
      <c r="Z18" s="21">
        <v>1209.2</v>
      </c>
      <c r="AA18" s="21">
        <v>1209.2</v>
      </c>
      <c r="AB18" s="21">
        <v>1209.2</v>
      </c>
      <c r="AC18" s="21">
        <v>1209.2</v>
      </c>
      <c r="AD18" s="21">
        <v>1208.9000000000001</v>
      </c>
      <c r="AE18" s="21">
        <v>1208.8</v>
      </c>
      <c r="AF18" s="26">
        <v>1208.5999999999999</v>
      </c>
      <c r="AG18" s="23"/>
      <c r="AH18" s="59">
        <f t="shared" si="0"/>
        <v>5.5600561676387994E-2</v>
      </c>
      <c r="AI18" s="59">
        <f t="shared" si="1"/>
        <v>0.32636638582847266</v>
      </c>
      <c r="AJ18" s="62">
        <f t="shared" si="2"/>
        <v>11</v>
      </c>
      <c r="AK18" s="62">
        <f t="shared" si="3"/>
        <v>121.29999999999995</v>
      </c>
      <c r="AL18" s="63">
        <f t="shared" si="4"/>
        <v>11</v>
      </c>
      <c r="AM18" s="63">
        <f t="shared" si="4"/>
        <v>121.29999999999995</v>
      </c>
      <c r="AN18" s="63"/>
      <c r="AO18" s="63"/>
    </row>
    <row r="19" spans="1:41" ht="15" customHeight="1" x14ac:dyDescent="0.25">
      <c r="A19" s="25" t="s">
        <v>5</v>
      </c>
      <c r="B19" s="3">
        <v>3336.12</v>
      </c>
      <c r="C19" s="19">
        <v>303</v>
      </c>
      <c r="D19" s="19">
        <v>322</v>
      </c>
      <c r="E19" s="19">
        <v>322</v>
      </c>
      <c r="F19" s="19">
        <v>323.24200000000002</v>
      </c>
      <c r="G19" s="19">
        <v>324.3</v>
      </c>
      <c r="H19" s="19">
        <v>324.39999999999998</v>
      </c>
      <c r="I19" s="19">
        <v>307</v>
      </c>
      <c r="J19" s="19">
        <v>307</v>
      </c>
      <c r="K19" s="19">
        <v>305</v>
      </c>
      <c r="L19" s="19">
        <v>282</v>
      </c>
      <c r="M19" s="19">
        <v>282</v>
      </c>
      <c r="N19" s="18">
        <v>282</v>
      </c>
      <c r="O19" s="18">
        <v>282</v>
      </c>
      <c r="P19" s="18">
        <v>282</v>
      </c>
      <c r="Q19" s="20">
        <v>282</v>
      </c>
      <c r="R19" s="17">
        <v>1524.9</v>
      </c>
      <c r="S19" s="18">
        <v>1525.4355</v>
      </c>
      <c r="T19" s="21">
        <v>1536</v>
      </c>
      <c r="U19" s="21">
        <v>1540.4</v>
      </c>
      <c r="V19" s="21">
        <v>1542</v>
      </c>
      <c r="W19" s="21">
        <v>1541.4</v>
      </c>
      <c r="X19" s="21">
        <v>1541.3</v>
      </c>
      <c r="Y19" s="21">
        <v>1550</v>
      </c>
      <c r="Z19" s="21">
        <v>1565.7</v>
      </c>
      <c r="AA19" s="21">
        <v>1580.7</v>
      </c>
      <c r="AB19" s="21">
        <v>1580.7</v>
      </c>
      <c r="AC19" s="21">
        <v>1572.7</v>
      </c>
      <c r="AD19" s="21">
        <v>1573.8</v>
      </c>
      <c r="AE19" s="21">
        <v>1576.7</v>
      </c>
      <c r="AF19" s="26">
        <v>1620</v>
      </c>
      <c r="AG19" s="23"/>
      <c r="AH19" s="59">
        <f t="shared" si="0"/>
        <v>9.7238708439744373E-2</v>
      </c>
      <c r="AI19" s="59">
        <f t="shared" si="1"/>
        <v>0.48559404337973455</v>
      </c>
      <c r="AJ19" s="62">
        <f t="shared" si="2"/>
        <v>-21</v>
      </c>
      <c r="AK19" s="62">
        <f t="shared" si="3"/>
        <v>95.099999999999909</v>
      </c>
      <c r="AL19" s="63">
        <f t="shared" si="4"/>
        <v>21</v>
      </c>
      <c r="AM19" s="63">
        <f t="shared" si="4"/>
        <v>95.099999999999909</v>
      </c>
      <c r="AN19" s="63"/>
      <c r="AO19" s="63"/>
    </row>
    <row r="20" spans="1:41" ht="15" customHeight="1" x14ac:dyDescent="0.25">
      <c r="A20" s="25" t="s">
        <v>3</v>
      </c>
      <c r="B20" s="3">
        <v>4463.7700000000004</v>
      </c>
      <c r="C20" s="19">
        <v>562</v>
      </c>
      <c r="D20" s="19">
        <v>434</v>
      </c>
      <c r="E20" s="19">
        <v>434</v>
      </c>
      <c r="F20" s="19">
        <v>433.19099999999997</v>
      </c>
      <c r="G20" s="19">
        <v>433.2</v>
      </c>
      <c r="H20" s="19">
        <v>433.2</v>
      </c>
      <c r="I20" s="19">
        <v>433.2</v>
      </c>
      <c r="J20" s="19">
        <v>433</v>
      </c>
      <c r="K20" s="19">
        <v>433</v>
      </c>
      <c r="L20" s="19">
        <v>435</v>
      </c>
      <c r="M20" s="19">
        <v>436</v>
      </c>
      <c r="N20" s="18">
        <v>436</v>
      </c>
      <c r="O20" s="18">
        <v>436</v>
      </c>
      <c r="P20" s="18">
        <v>436</v>
      </c>
      <c r="Q20" s="20">
        <v>436</v>
      </c>
      <c r="R20" s="17">
        <v>1629.3</v>
      </c>
      <c r="S20" s="18">
        <v>1644.46</v>
      </c>
      <c r="T20" s="21">
        <v>1649</v>
      </c>
      <c r="U20" s="21">
        <v>1650.3</v>
      </c>
      <c r="V20" s="21">
        <v>1650.3</v>
      </c>
      <c r="W20" s="21">
        <v>1646.9</v>
      </c>
      <c r="X20" s="21">
        <v>1634.5</v>
      </c>
      <c r="Y20" s="21">
        <v>1634.8</v>
      </c>
      <c r="Z20" s="21">
        <v>1638.7</v>
      </c>
      <c r="AA20" s="21">
        <v>1639.6</v>
      </c>
      <c r="AB20" s="21">
        <v>1639.1</v>
      </c>
      <c r="AC20" s="21">
        <v>1645.1</v>
      </c>
      <c r="AD20" s="21">
        <v>1649</v>
      </c>
      <c r="AE20" s="21">
        <v>1645.4</v>
      </c>
      <c r="AF20" s="26">
        <v>1648.1</v>
      </c>
      <c r="AG20" s="23"/>
      <c r="AH20" s="59">
        <f t="shared" si="0"/>
        <v>9.7048010986229116E-2</v>
      </c>
      <c r="AI20" s="59">
        <f t="shared" si="1"/>
        <v>0.36921705195384164</v>
      </c>
      <c r="AJ20" s="62">
        <f t="shared" si="2"/>
        <v>-126</v>
      </c>
      <c r="AK20" s="62">
        <f t="shared" si="3"/>
        <v>18.799999999999955</v>
      </c>
      <c r="AL20" s="63">
        <f t="shared" si="4"/>
        <v>126</v>
      </c>
      <c r="AM20" s="63">
        <f t="shared" si="4"/>
        <v>18.799999999999955</v>
      </c>
      <c r="AN20" s="63"/>
      <c r="AO20" s="63"/>
    </row>
    <row r="21" spans="1:41" ht="15" customHeight="1" thickBot="1" x14ac:dyDescent="0.3">
      <c r="A21" s="35" t="s">
        <v>6</v>
      </c>
      <c r="B21" s="27">
        <v>3783.82</v>
      </c>
      <c r="C21" s="28">
        <v>267</v>
      </c>
      <c r="D21" s="28">
        <v>267</v>
      </c>
      <c r="E21" s="28">
        <v>267</v>
      </c>
      <c r="F21" s="28">
        <v>267.98200000000003</v>
      </c>
      <c r="G21" s="28">
        <v>273.89999999999998</v>
      </c>
      <c r="H21" s="28">
        <v>273.89999999999998</v>
      </c>
      <c r="I21" s="28">
        <v>273.89999999999998</v>
      </c>
      <c r="J21" s="28">
        <v>274</v>
      </c>
      <c r="K21" s="28">
        <v>271</v>
      </c>
      <c r="L21" s="28">
        <v>261</v>
      </c>
      <c r="M21" s="28">
        <v>262</v>
      </c>
      <c r="N21" s="29">
        <v>262</v>
      </c>
      <c r="O21" s="29">
        <v>262</v>
      </c>
      <c r="P21" s="29">
        <v>262</v>
      </c>
      <c r="Q21" s="30">
        <v>262</v>
      </c>
      <c r="R21" s="31">
        <v>1685.5</v>
      </c>
      <c r="S21" s="29">
        <v>1722.3064999999999</v>
      </c>
      <c r="T21" s="32">
        <v>1723</v>
      </c>
      <c r="U21" s="32">
        <v>1726</v>
      </c>
      <c r="V21" s="32">
        <v>1725.3</v>
      </c>
      <c r="W21" s="32">
        <v>1725.3</v>
      </c>
      <c r="X21" s="32">
        <v>1732.6</v>
      </c>
      <c r="Y21" s="32">
        <v>1737.4</v>
      </c>
      <c r="Z21" s="32">
        <v>1740.7</v>
      </c>
      <c r="AA21" s="32">
        <v>1751.5</v>
      </c>
      <c r="AB21" s="32">
        <v>1751.5</v>
      </c>
      <c r="AC21" s="32">
        <v>1751.7</v>
      </c>
      <c r="AD21" s="32">
        <v>1749.9</v>
      </c>
      <c r="AE21" s="32">
        <v>1749.7</v>
      </c>
      <c r="AF21" s="33">
        <v>1747.2</v>
      </c>
      <c r="AG21" s="23"/>
      <c r="AH21" s="59">
        <f t="shared" si="0"/>
        <v>7.2387164294284601E-2</v>
      </c>
      <c r="AI21" s="59">
        <f t="shared" si="1"/>
        <v>0.4617555803394453</v>
      </c>
      <c r="AJ21" s="62">
        <f t="shared" si="2"/>
        <v>-5</v>
      </c>
      <c r="AK21" s="62">
        <f t="shared" si="3"/>
        <v>61.700000000000045</v>
      </c>
      <c r="AL21" s="63">
        <f t="shared" si="4"/>
        <v>5</v>
      </c>
      <c r="AM21" s="63">
        <f t="shared" si="4"/>
        <v>61.700000000000045</v>
      </c>
      <c r="AN21" s="63"/>
      <c r="AO21" s="63"/>
    </row>
    <row r="22" spans="1:41" ht="15" customHeight="1" thickTop="1" x14ac:dyDescent="0.25">
      <c r="B22" s="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23"/>
      <c r="AH22" s="23"/>
      <c r="AJ22" s="62">
        <f>SUM(AJ3:AJ21)</f>
        <v>-310</v>
      </c>
      <c r="AK22" s="62">
        <f>SUM(AK3:AK21)</f>
        <v>1338.5999999999997</v>
      </c>
      <c r="AL22" s="62">
        <f>SUM(AL3:AL21)</f>
        <v>1014</v>
      </c>
      <c r="AM22" s="62">
        <f>SUM(AM3:AM21)</f>
        <v>1338.5999999999997</v>
      </c>
      <c r="AN22" s="63" t="str">
        <f>IF(AL22=0,"nem változott",IF(AL22=AJ22,"nőtt","csökkent"))</f>
        <v>csökkent</v>
      </c>
      <c r="AO22" s="63" t="str">
        <f>IF(AM22=0,"nem változott",IF(AM22=AK22,"nőtt","csökkent"))</f>
        <v>nőtt</v>
      </c>
    </row>
    <row r="23" spans="1:41" x14ac:dyDescent="0.25">
      <c r="A23" s="64" t="str">
        <f>A3</f>
        <v>Bács-Kiskun</v>
      </c>
      <c r="B23" s="65">
        <f>ROW()</f>
        <v>23</v>
      </c>
      <c r="C23" s="66"/>
      <c r="D23" s="65">
        <f>D3-C3</f>
        <v>-144</v>
      </c>
      <c r="E23" s="65">
        <f t="shared" ref="E23:Q23" si="5">E3-D3</f>
        <v>0</v>
      </c>
      <c r="F23" s="65">
        <f t="shared" si="5"/>
        <v>0.18799999999998818</v>
      </c>
      <c r="G23" s="65">
        <f t="shared" si="5"/>
        <v>1.2000000000057298E-2</v>
      </c>
      <c r="H23" s="65">
        <f t="shared" si="5"/>
        <v>0</v>
      </c>
      <c r="I23" s="65">
        <f t="shared" si="5"/>
        <v>0</v>
      </c>
      <c r="J23" s="65">
        <f t="shared" si="5"/>
        <v>-0.20000000000004547</v>
      </c>
      <c r="K23" s="65">
        <f t="shared" si="5"/>
        <v>0</v>
      </c>
      <c r="L23" s="65">
        <f t="shared" si="5"/>
        <v>3</v>
      </c>
      <c r="M23" s="65">
        <f t="shared" si="5"/>
        <v>2</v>
      </c>
      <c r="N23" s="65">
        <f t="shared" si="5"/>
        <v>0</v>
      </c>
      <c r="O23" s="65">
        <f t="shared" si="5"/>
        <v>0</v>
      </c>
      <c r="P23" s="65">
        <f t="shared" si="5"/>
        <v>0</v>
      </c>
      <c r="Q23" s="65">
        <f t="shared" si="5"/>
        <v>0</v>
      </c>
      <c r="R23" s="65"/>
      <c r="S23" s="65">
        <f>S3-R3</f>
        <v>-8.1775000000002365</v>
      </c>
      <c r="T23" s="65">
        <f t="shared" ref="T23:AF23" si="6">T3-S3</f>
        <v>2.3775000000000546</v>
      </c>
      <c r="U23" s="65">
        <f t="shared" si="6"/>
        <v>-10.599999999999909</v>
      </c>
      <c r="V23" s="65">
        <f t="shared" si="6"/>
        <v>9.9999999999909051E-2</v>
      </c>
      <c r="W23" s="65">
        <f t="shared" si="6"/>
        <v>12.900000000000091</v>
      </c>
      <c r="X23" s="65">
        <f t="shared" si="6"/>
        <v>9.9999999999909051E-2</v>
      </c>
      <c r="Y23" s="65">
        <f t="shared" si="6"/>
        <v>0.1999999999998181</v>
      </c>
      <c r="Z23" s="65">
        <f t="shared" si="6"/>
        <v>14.200000000000273</v>
      </c>
      <c r="AA23" s="65">
        <f t="shared" si="6"/>
        <v>-0.5</v>
      </c>
      <c r="AB23" s="65">
        <f t="shared" si="6"/>
        <v>-1.8000000000001819</v>
      </c>
      <c r="AC23" s="65">
        <f t="shared" si="6"/>
        <v>4.9000000000000909</v>
      </c>
      <c r="AD23" s="65">
        <f t="shared" si="6"/>
        <v>-9.9999999999909051E-2</v>
      </c>
      <c r="AE23" s="65">
        <f t="shared" si="6"/>
        <v>1.1999999999998181</v>
      </c>
      <c r="AF23" s="65">
        <f t="shared" si="6"/>
        <v>7.5</v>
      </c>
    </row>
    <row r="24" spans="1:41" x14ac:dyDescent="0.25">
      <c r="A24" s="64" t="str">
        <f t="shared" ref="A24:A41" si="7">A4</f>
        <v>Baranya</v>
      </c>
      <c r="B24" s="65">
        <f>ROW()</f>
        <v>24</v>
      </c>
      <c r="C24" s="65"/>
      <c r="D24" s="65">
        <f t="shared" ref="D24:Q24" si="8">D4-C4</f>
        <v>38</v>
      </c>
      <c r="E24" s="65">
        <f t="shared" si="8"/>
        <v>0</v>
      </c>
      <c r="F24" s="65">
        <f t="shared" si="8"/>
        <v>-2.7939999999999827</v>
      </c>
      <c r="G24" s="65">
        <f t="shared" si="8"/>
        <v>-6.0000000000286491E-3</v>
      </c>
      <c r="H24" s="65">
        <f t="shared" si="8"/>
        <v>0</v>
      </c>
      <c r="I24" s="65">
        <f t="shared" si="8"/>
        <v>0</v>
      </c>
      <c r="J24" s="65">
        <f t="shared" si="8"/>
        <v>-0.19999999999998863</v>
      </c>
      <c r="K24" s="65">
        <f t="shared" si="8"/>
        <v>0</v>
      </c>
      <c r="L24" s="65">
        <f t="shared" si="8"/>
        <v>-37</v>
      </c>
      <c r="M24" s="65">
        <f t="shared" si="8"/>
        <v>1</v>
      </c>
      <c r="N24" s="65">
        <f t="shared" si="8"/>
        <v>0</v>
      </c>
      <c r="O24" s="65">
        <f t="shared" si="8"/>
        <v>0</v>
      </c>
      <c r="P24" s="65">
        <f t="shared" si="8"/>
        <v>0</v>
      </c>
      <c r="Q24" s="65">
        <f t="shared" si="8"/>
        <v>0</v>
      </c>
      <c r="R24" s="65"/>
      <c r="S24" s="65">
        <f t="shared" ref="S24:AF24" si="9">S4-R4</f>
        <v>7.4000000000069122E-2</v>
      </c>
      <c r="T24" s="65">
        <f t="shared" si="9"/>
        <v>-1.0740000000000691</v>
      </c>
      <c r="U24" s="65">
        <f t="shared" si="9"/>
        <v>74.700000000000045</v>
      </c>
      <c r="V24" s="65">
        <f t="shared" si="9"/>
        <v>9.9999999999909051E-2</v>
      </c>
      <c r="W24" s="65">
        <f t="shared" si="9"/>
        <v>2.7000000000000455</v>
      </c>
      <c r="X24" s="65">
        <f t="shared" si="9"/>
        <v>-1.2999999999999545</v>
      </c>
      <c r="Y24" s="65">
        <f t="shared" si="9"/>
        <v>4.2999999999999545</v>
      </c>
      <c r="Z24" s="65">
        <f t="shared" si="9"/>
        <v>2.9000000000000909</v>
      </c>
      <c r="AA24" s="65">
        <f t="shared" si="9"/>
        <v>-0.10000000000013642</v>
      </c>
      <c r="AB24" s="65">
        <f t="shared" si="9"/>
        <v>-1.5</v>
      </c>
      <c r="AC24" s="65">
        <f t="shared" si="9"/>
        <v>0</v>
      </c>
      <c r="AD24" s="65">
        <f t="shared" si="9"/>
        <v>-0.70000000000004547</v>
      </c>
      <c r="AE24" s="65">
        <f t="shared" si="9"/>
        <v>-9.9999999999909051E-2</v>
      </c>
      <c r="AF24" s="65">
        <f t="shared" si="9"/>
        <v>-9.9999999999909051E-2</v>
      </c>
    </row>
    <row r="25" spans="1:41" x14ac:dyDescent="0.25">
      <c r="A25" s="64" t="str">
        <f t="shared" si="7"/>
        <v>Békés</v>
      </c>
      <c r="B25" s="65">
        <f>ROW()</f>
        <v>25</v>
      </c>
      <c r="C25" s="65"/>
      <c r="D25" s="65">
        <f t="shared" ref="D25:Q25" si="10">D5-C5</f>
        <v>12</v>
      </c>
      <c r="E25" s="65">
        <f t="shared" si="10"/>
        <v>0</v>
      </c>
      <c r="F25" s="65">
        <f t="shared" si="10"/>
        <v>0.11000000000001364</v>
      </c>
      <c r="G25" s="65">
        <f t="shared" si="10"/>
        <v>-9.9999999999909051E-3</v>
      </c>
      <c r="H25" s="65">
        <f t="shared" si="10"/>
        <v>0</v>
      </c>
      <c r="I25" s="65">
        <f t="shared" si="10"/>
        <v>0</v>
      </c>
      <c r="J25" s="65">
        <f t="shared" si="10"/>
        <v>-0.10000000000002274</v>
      </c>
      <c r="K25" s="65">
        <f t="shared" si="10"/>
        <v>0</v>
      </c>
      <c r="L25" s="65">
        <f t="shared" si="10"/>
        <v>-44</v>
      </c>
      <c r="M25" s="65">
        <f t="shared" si="10"/>
        <v>1</v>
      </c>
      <c r="N25" s="65">
        <f t="shared" si="10"/>
        <v>0</v>
      </c>
      <c r="O25" s="65">
        <f t="shared" si="10"/>
        <v>0</v>
      </c>
      <c r="P25" s="65">
        <f t="shared" si="10"/>
        <v>0</v>
      </c>
      <c r="Q25" s="65">
        <f t="shared" si="10"/>
        <v>0</v>
      </c>
      <c r="R25" s="65"/>
      <c r="S25" s="65">
        <f t="shared" ref="S25:AF25" si="11">S5-R5</f>
        <v>0.47849999999993997</v>
      </c>
      <c r="T25" s="65">
        <f t="shared" si="11"/>
        <v>-0.37850000000003092</v>
      </c>
      <c r="U25" s="65">
        <f t="shared" si="11"/>
        <v>0.40000000000009095</v>
      </c>
      <c r="V25" s="65">
        <f t="shared" si="11"/>
        <v>0</v>
      </c>
      <c r="W25" s="65">
        <f t="shared" si="11"/>
        <v>0</v>
      </c>
      <c r="X25" s="65">
        <f t="shared" si="11"/>
        <v>2.0999999999999091</v>
      </c>
      <c r="Y25" s="65">
        <f t="shared" si="11"/>
        <v>0</v>
      </c>
      <c r="Z25" s="65">
        <f t="shared" si="11"/>
        <v>1.5999999999999091</v>
      </c>
      <c r="AA25" s="65">
        <f t="shared" si="11"/>
        <v>0.40000000000009095</v>
      </c>
      <c r="AB25" s="65">
        <f t="shared" si="11"/>
        <v>0</v>
      </c>
      <c r="AC25" s="65">
        <f t="shared" si="11"/>
        <v>-0.20000000000004547</v>
      </c>
      <c r="AD25" s="65">
        <f t="shared" si="11"/>
        <v>47</v>
      </c>
      <c r="AE25" s="65">
        <f t="shared" si="11"/>
        <v>20.200000000000045</v>
      </c>
      <c r="AF25" s="65">
        <f t="shared" si="11"/>
        <v>6.5</v>
      </c>
    </row>
    <row r="26" spans="1:41" x14ac:dyDescent="0.25">
      <c r="A26" s="64" t="str">
        <f t="shared" si="7"/>
        <v>Borsod-Abaúj-Zemplén</v>
      </c>
      <c r="B26" s="65">
        <f>ROW()</f>
        <v>26</v>
      </c>
      <c r="C26" s="65"/>
      <c r="D26" s="65">
        <f t="shared" ref="D26:Q26" si="12">D6-C6</f>
        <v>-18</v>
      </c>
      <c r="E26" s="65">
        <f t="shared" si="12"/>
        <v>0</v>
      </c>
      <c r="F26" s="65">
        <f t="shared" si="12"/>
        <v>7.2999999999979082E-2</v>
      </c>
      <c r="G26" s="65">
        <f t="shared" si="12"/>
        <v>2.7000000000043656E-2</v>
      </c>
      <c r="H26" s="65">
        <f t="shared" si="12"/>
        <v>0</v>
      </c>
      <c r="I26" s="65">
        <f t="shared" si="12"/>
        <v>0</v>
      </c>
      <c r="J26" s="65">
        <f t="shared" si="12"/>
        <v>-0.10000000000002274</v>
      </c>
      <c r="K26" s="65">
        <f t="shared" si="12"/>
        <v>0</v>
      </c>
      <c r="L26" s="65">
        <f t="shared" si="12"/>
        <v>-47</v>
      </c>
      <c r="M26" s="65">
        <f t="shared" si="12"/>
        <v>1</v>
      </c>
      <c r="N26" s="65">
        <f t="shared" si="12"/>
        <v>0</v>
      </c>
      <c r="O26" s="65">
        <f t="shared" si="12"/>
        <v>0</v>
      </c>
      <c r="P26" s="65">
        <f t="shared" si="12"/>
        <v>0</v>
      </c>
      <c r="Q26" s="65">
        <f t="shared" si="12"/>
        <v>0</v>
      </c>
      <c r="R26" s="65"/>
      <c r="S26" s="65">
        <f t="shared" ref="S26:AF26" si="13">S6-R6</f>
        <v>8.612999999999829</v>
      </c>
      <c r="T26" s="65">
        <f t="shared" si="13"/>
        <v>-3.51299999999992</v>
      </c>
      <c r="U26" s="65">
        <f t="shared" si="13"/>
        <v>0.6999999999998181</v>
      </c>
      <c r="V26" s="65">
        <f t="shared" si="13"/>
        <v>-1</v>
      </c>
      <c r="W26" s="65">
        <f t="shared" si="13"/>
        <v>-2</v>
      </c>
      <c r="X26" s="65">
        <f t="shared" si="13"/>
        <v>-1.8000000000001819</v>
      </c>
      <c r="Y26" s="65">
        <f t="shared" si="13"/>
        <v>3.5000000000004547</v>
      </c>
      <c r="Z26" s="65">
        <f t="shared" si="13"/>
        <v>-0.70000000000027285</v>
      </c>
      <c r="AA26" s="65">
        <f t="shared" si="13"/>
        <v>0.1000000000003638</v>
      </c>
      <c r="AB26" s="65">
        <f t="shared" si="13"/>
        <v>1.8999999999996362</v>
      </c>
      <c r="AC26" s="65">
        <f t="shared" si="13"/>
        <v>0.20000000000027285</v>
      </c>
      <c r="AD26" s="65">
        <f t="shared" si="13"/>
        <v>-4</v>
      </c>
      <c r="AE26" s="65">
        <f t="shared" si="13"/>
        <v>0.90000000000009095</v>
      </c>
      <c r="AF26" s="65">
        <f t="shared" si="13"/>
        <v>62.899999999999636</v>
      </c>
    </row>
    <row r="27" spans="1:41" x14ac:dyDescent="0.25">
      <c r="A27" s="64" t="str">
        <f t="shared" si="7"/>
        <v>Csongrád-Csanád</v>
      </c>
      <c r="B27" s="65">
        <f>ROW()</f>
        <v>27</v>
      </c>
      <c r="C27" s="65"/>
      <c r="D27" s="65">
        <f t="shared" ref="D27:Q27" si="14">D7-C7</f>
        <v>-30</v>
      </c>
      <c r="E27" s="65">
        <f t="shared" si="14"/>
        <v>0</v>
      </c>
      <c r="F27" s="65">
        <f t="shared" si="14"/>
        <v>-0.1279999999999859</v>
      </c>
      <c r="G27" s="65">
        <f t="shared" si="14"/>
        <v>2.7999999999963165E-2</v>
      </c>
      <c r="H27" s="65">
        <f t="shared" si="14"/>
        <v>0</v>
      </c>
      <c r="I27" s="65">
        <f t="shared" si="14"/>
        <v>0</v>
      </c>
      <c r="J27" s="65">
        <f t="shared" si="14"/>
        <v>0.10000000000002274</v>
      </c>
      <c r="K27" s="65">
        <f t="shared" si="14"/>
        <v>0</v>
      </c>
      <c r="L27" s="65">
        <f t="shared" si="14"/>
        <v>1</v>
      </c>
      <c r="M27" s="65">
        <f t="shared" si="14"/>
        <v>1</v>
      </c>
      <c r="N27" s="65">
        <f t="shared" si="14"/>
        <v>0</v>
      </c>
      <c r="O27" s="65">
        <f t="shared" si="14"/>
        <v>0</v>
      </c>
      <c r="P27" s="65">
        <f t="shared" si="14"/>
        <v>0</v>
      </c>
      <c r="Q27" s="65">
        <f t="shared" si="14"/>
        <v>0</v>
      </c>
      <c r="R27" s="65"/>
      <c r="S27" s="65">
        <f t="shared" ref="S27:AF27" si="15">S7-R7</f>
        <v>1.7100000000000364</v>
      </c>
      <c r="T27" s="65">
        <f t="shared" si="15"/>
        <v>0.69000000000005457</v>
      </c>
      <c r="U27" s="65">
        <f t="shared" si="15"/>
        <v>23</v>
      </c>
      <c r="V27" s="65">
        <f t="shared" si="15"/>
        <v>24.900000000000091</v>
      </c>
      <c r="W27" s="65">
        <f t="shared" si="15"/>
        <v>-16</v>
      </c>
      <c r="X27" s="65">
        <f t="shared" si="15"/>
        <v>1</v>
      </c>
      <c r="Y27" s="65">
        <f t="shared" si="15"/>
        <v>0</v>
      </c>
      <c r="Z27" s="65">
        <f t="shared" si="15"/>
        <v>28</v>
      </c>
      <c r="AA27" s="65">
        <f t="shared" si="15"/>
        <v>-0.3000000000001819</v>
      </c>
      <c r="AB27" s="65">
        <f t="shared" si="15"/>
        <v>2.4000000000000909</v>
      </c>
      <c r="AC27" s="65">
        <f t="shared" si="15"/>
        <v>1.4000000000000909</v>
      </c>
      <c r="AD27" s="65">
        <f t="shared" si="15"/>
        <v>4.7999999999999545</v>
      </c>
      <c r="AE27" s="65">
        <f t="shared" si="15"/>
        <v>-0.70000000000004547</v>
      </c>
      <c r="AF27" s="65">
        <f t="shared" si="15"/>
        <v>0.29999999999995453</v>
      </c>
    </row>
    <row r="28" spans="1:41" x14ac:dyDescent="0.25">
      <c r="A28" s="64" t="str">
        <f t="shared" si="7"/>
        <v>Fejér</v>
      </c>
      <c r="B28" s="65">
        <f>ROW()</f>
        <v>28</v>
      </c>
      <c r="C28" s="65"/>
      <c r="D28" s="65">
        <f t="shared" ref="D28:Q28" si="16">D8-C8</f>
        <v>91</v>
      </c>
      <c r="E28" s="65">
        <f t="shared" si="16"/>
        <v>0</v>
      </c>
      <c r="F28" s="65">
        <f t="shared" si="16"/>
        <v>-0.28500000000002501</v>
      </c>
      <c r="G28" s="65">
        <f t="shared" si="16"/>
        <v>-1.4999999999986358E-2</v>
      </c>
      <c r="H28" s="65">
        <f t="shared" si="16"/>
        <v>0</v>
      </c>
      <c r="I28" s="65">
        <f t="shared" si="16"/>
        <v>0</v>
      </c>
      <c r="J28" s="65">
        <f t="shared" si="16"/>
        <v>0.30000000000001137</v>
      </c>
      <c r="K28" s="65">
        <f t="shared" si="16"/>
        <v>0</v>
      </c>
      <c r="L28" s="65">
        <f t="shared" si="16"/>
        <v>-38</v>
      </c>
      <c r="M28" s="65">
        <f t="shared" si="16"/>
        <v>1</v>
      </c>
      <c r="N28" s="65">
        <f t="shared" si="16"/>
        <v>0</v>
      </c>
      <c r="O28" s="65">
        <f t="shared" si="16"/>
        <v>0</v>
      </c>
      <c r="P28" s="65">
        <f t="shared" si="16"/>
        <v>0</v>
      </c>
      <c r="Q28" s="65">
        <f t="shared" si="16"/>
        <v>0</v>
      </c>
      <c r="R28" s="65"/>
      <c r="S28" s="65">
        <f t="shared" ref="S28:AF28" si="17">S8-R8</f>
        <v>11.86200000000008</v>
      </c>
      <c r="T28" s="65">
        <f t="shared" si="17"/>
        <v>0.13799999999991996</v>
      </c>
      <c r="U28" s="65">
        <f t="shared" si="17"/>
        <v>10.799999999999955</v>
      </c>
      <c r="V28" s="65">
        <f t="shared" si="17"/>
        <v>-0.59999999999990905</v>
      </c>
      <c r="W28" s="65">
        <f t="shared" si="17"/>
        <v>2.0999999999999091</v>
      </c>
      <c r="X28" s="65">
        <f t="shared" si="17"/>
        <v>-5.1000000000001364</v>
      </c>
      <c r="Y28" s="65">
        <f t="shared" si="17"/>
        <v>-0.29999999999972715</v>
      </c>
      <c r="Z28" s="65">
        <f t="shared" si="17"/>
        <v>2.7999999999999545</v>
      </c>
      <c r="AA28" s="65">
        <f t="shared" si="17"/>
        <v>8.2000000000000455</v>
      </c>
      <c r="AB28" s="65">
        <f t="shared" si="17"/>
        <v>0</v>
      </c>
      <c r="AC28" s="65">
        <f t="shared" si="17"/>
        <v>-2.3000000000001819</v>
      </c>
      <c r="AD28" s="65">
        <f t="shared" si="17"/>
        <v>2.7000000000000455</v>
      </c>
      <c r="AE28" s="65">
        <f t="shared" si="17"/>
        <v>2.4000000000000909</v>
      </c>
      <c r="AF28" s="65">
        <f t="shared" si="17"/>
        <v>0.70000000000004547</v>
      </c>
    </row>
    <row r="29" spans="1:41" x14ac:dyDescent="0.25">
      <c r="A29" s="64" t="str">
        <f t="shared" si="7"/>
        <v>Győr-Moson-Sopron</v>
      </c>
      <c r="B29" s="65">
        <f>ROW()</f>
        <v>29</v>
      </c>
      <c r="C29" s="65"/>
      <c r="D29" s="65">
        <f t="shared" ref="D29:Q29" si="18">D9-C9</f>
        <v>77</v>
      </c>
      <c r="E29" s="65">
        <f t="shared" si="18"/>
        <v>0</v>
      </c>
      <c r="F29" s="65">
        <f t="shared" si="18"/>
        <v>31.069000000000017</v>
      </c>
      <c r="G29" s="65">
        <f t="shared" si="18"/>
        <v>-12.069000000000017</v>
      </c>
      <c r="H29" s="65">
        <f t="shared" si="18"/>
        <v>0</v>
      </c>
      <c r="I29" s="65">
        <f t="shared" si="18"/>
        <v>-10.800000000000011</v>
      </c>
      <c r="J29" s="65">
        <f t="shared" si="18"/>
        <v>-0.19999999999998863</v>
      </c>
      <c r="K29" s="65">
        <f t="shared" si="18"/>
        <v>33</v>
      </c>
      <c r="L29" s="65">
        <f t="shared" si="18"/>
        <v>-57</v>
      </c>
      <c r="M29" s="65">
        <f t="shared" si="18"/>
        <v>0</v>
      </c>
      <c r="N29" s="65">
        <f t="shared" si="18"/>
        <v>0</v>
      </c>
      <c r="O29" s="65">
        <f t="shared" si="18"/>
        <v>0</v>
      </c>
      <c r="P29" s="65">
        <f t="shared" si="18"/>
        <v>0</v>
      </c>
      <c r="Q29" s="65">
        <f t="shared" si="18"/>
        <v>0</v>
      </c>
      <c r="R29" s="65"/>
      <c r="S29" s="65">
        <f t="shared" ref="S29:AF29" si="19">S9-R9</f>
        <v>10.369999999999891</v>
      </c>
      <c r="T29" s="65">
        <f t="shared" si="19"/>
        <v>0.63000000000010914</v>
      </c>
      <c r="U29" s="65">
        <f t="shared" si="19"/>
        <v>-9.9999999999909051E-2</v>
      </c>
      <c r="V29" s="65">
        <f t="shared" si="19"/>
        <v>10</v>
      </c>
      <c r="W29" s="65">
        <f t="shared" si="19"/>
        <v>0.29999999999995453</v>
      </c>
      <c r="X29" s="65">
        <f t="shared" si="19"/>
        <v>3.5999999999999091</v>
      </c>
      <c r="Y29" s="65">
        <f t="shared" si="19"/>
        <v>0.29999999999995453</v>
      </c>
      <c r="Z29" s="65">
        <f t="shared" si="19"/>
        <v>39.400000000000091</v>
      </c>
      <c r="AA29" s="65">
        <f t="shared" si="19"/>
        <v>27.599999999999909</v>
      </c>
      <c r="AB29" s="65">
        <f t="shared" si="19"/>
        <v>11.300000000000182</v>
      </c>
      <c r="AC29" s="65">
        <f t="shared" si="19"/>
        <v>3</v>
      </c>
      <c r="AD29" s="65">
        <f t="shared" si="19"/>
        <v>-0.3000000000001819</v>
      </c>
      <c r="AE29" s="65">
        <f t="shared" si="19"/>
        <v>76.900000000000091</v>
      </c>
      <c r="AF29" s="65">
        <f t="shared" si="19"/>
        <v>4.7000000000000455</v>
      </c>
    </row>
    <row r="30" spans="1:41" x14ac:dyDescent="0.25">
      <c r="A30" s="64" t="str">
        <f t="shared" si="7"/>
        <v>Hajdú-Bihar</v>
      </c>
      <c r="B30" s="65">
        <f>ROW()</f>
        <v>30</v>
      </c>
      <c r="C30" s="65"/>
      <c r="D30" s="65">
        <f t="shared" ref="D30:Q30" si="20">D10-C10</f>
        <v>58</v>
      </c>
      <c r="E30" s="65">
        <f t="shared" si="20"/>
        <v>0</v>
      </c>
      <c r="F30" s="65">
        <f t="shared" si="20"/>
        <v>-26.728000000000009</v>
      </c>
      <c r="G30" s="65">
        <f t="shared" si="20"/>
        <v>2.8000000000020009E-2</v>
      </c>
      <c r="H30" s="65">
        <f t="shared" si="20"/>
        <v>0</v>
      </c>
      <c r="I30" s="65">
        <f t="shared" si="20"/>
        <v>0</v>
      </c>
      <c r="J30" s="65">
        <f t="shared" si="20"/>
        <v>-0.30000000000001137</v>
      </c>
      <c r="K30" s="65">
        <f t="shared" si="20"/>
        <v>0</v>
      </c>
      <c r="L30" s="65">
        <f t="shared" si="20"/>
        <v>1</v>
      </c>
      <c r="M30" s="65">
        <f t="shared" si="20"/>
        <v>1</v>
      </c>
      <c r="N30" s="65">
        <f t="shared" si="20"/>
        <v>0</v>
      </c>
      <c r="O30" s="65">
        <f t="shared" si="20"/>
        <v>2</v>
      </c>
      <c r="P30" s="65">
        <f t="shared" si="20"/>
        <v>-2</v>
      </c>
      <c r="Q30" s="65">
        <f t="shared" si="20"/>
        <v>2</v>
      </c>
      <c r="R30" s="65"/>
      <c r="S30" s="65">
        <f t="shared" ref="S30:AF30" si="21">S10-R10</f>
        <v>-0.12199999999984357</v>
      </c>
      <c r="T30" s="65">
        <f t="shared" si="21"/>
        <v>-0.17800000000011096</v>
      </c>
      <c r="U30" s="65">
        <f t="shared" si="21"/>
        <v>0.20000000000004547</v>
      </c>
      <c r="V30" s="65">
        <f t="shared" si="21"/>
        <v>9.9999999999909051E-2</v>
      </c>
      <c r="W30" s="65">
        <f t="shared" si="21"/>
        <v>-1.8999999999998636</v>
      </c>
      <c r="X30" s="65">
        <f t="shared" si="21"/>
        <v>0</v>
      </c>
      <c r="Y30" s="65">
        <f t="shared" si="21"/>
        <v>-5.7000000000000455</v>
      </c>
      <c r="Z30" s="65">
        <f t="shared" si="21"/>
        <v>0</v>
      </c>
      <c r="AA30" s="65">
        <f t="shared" si="21"/>
        <v>1.2999999999999545</v>
      </c>
      <c r="AB30" s="65">
        <f t="shared" si="21"/>
        <v>12.900000000000091</v>
      </c>
      <c r="AC30" s="65">
        <f t="shared" si="21"/>
        <v>41.199999999999818</v>
      </c>
      <c r="AD30" s="65">
        <f t="shared" si="21"/>
        <v>0.8000000000001819</v>
      </c>
      <c r="AE30" s="65">
        <f t="shared" si="21"/>
        <v>36.099999999999909</v>
      </c>
      <c r="AF30" s="65">
        <f t="shared" si="21"/>
        <v>0.70000000000004547</v>
      </c>
    </row>
    <row r="31" spans="1:41" x14ac:dyDescent="0.25">
      <c r="A31" s="64" t="str">
        <f t="shared" si="7"/>
        <v>Heves</v>
      </c>
      <c r="B31" s="65">
        <f>ROW()</f>
        <v>31</v>
      </c>
      <c r="C31" s="65"/>
      <c r="D31" s="65">
        <f t="shared" ref="D31:Q31" si="22">D11-C11</f>
        <v>-9</v>
      </c>
      <c r="E31" s="65">
        <f t="shared" si="22"/>
        <v>0</v>
      </c>
      <c r="F31" s="65">
        <f t="shared" si="22"/>
        <v>-0.47599999999999909</v>
      </c>
      <c r="G31" s="65">
        <f t="shared" si="22"/>
        <v>-2.4000000000000909E-2</v>
      </c>
      <c r="H31" s="65">
        <f t="shared" si="22"/>
        <v>0</v>
      </c>
      <c r="I31" s="65">
        <f t="shared" si="22"/>
        <v>0</v>
      </c>
      <c r="J31" s="65">
        <f t="shared" si="22"/>
        <v>0.5</v>
      </c>
      <c r="K31" s="65">
        <f t="shared" si="22"/>
        <v>0</v>
      </c>
      <c r="L31" s="65">
        <f t="shared" si="22"/>
        <v>18</v>
      </c>
      <c r="M31" s="65">
        <f t="shared" si="22"/>
        <v>0</v>
      </c>
      <c r="N31" s="65">
        <f t="shared" si="22"/>
        <v>0</v>
      </c>
      <c r="O31" s="65">
        <f t="shared" si="22"/>
        <v>0</v>
      </c>
      <c r="P31" s="65">
        <f t="shared" si="22"/>
        <v>0</v>
      </c>
      <c r="Q31" s="65">
        <f t="shared" si="22"/>
        <v>0</v>
      </c>
      <c r="R31" s="65"/>
      <c r="S31" s="65">
        <f t="shared" ref="S31:AF31" si="23">S11-R11</f>
        <v>-8.6499999999887223E-2</v>
      </c>
      <c r="T31" s="65">
        <f t="shared" si="23"/>
        <v>-0.41350000000011278</v>
      </c>
      <c r="U31" s="65">
        <f t="shared" si="23"/>
        <v>9.9999999999909051E-2</v>
      </c>
      <c r="V31" s="65">
        <f t="shared" si="23"/>
        <v>0</v>
      </c>
      <c r="W31" s="65">
        <f t="shared" si="23"/>
        <v>-3.0999999999999091</v>
      </c>
      <c r="X31" s="65">
        <f t="shared" si="23"/>
        <v>-0.59999999999990905</v>
      </c>
      <c r="Y31" s="65">
        <f t="shared" si="23"/>
        <v>0</v>
      </c>
      <c r="Z31" s="65">
        <f t="shared" si="23"/>
        <v>1.2999999999999545</v>
      </c>
      <c r="AA31" s="65">
        <f t="shared" si="23"/>
        <v>-1.1000000000001364</v>
      </c>
      <c r="AB31" s="65">
        <f t="shared" si="23"/>
        <v>-1.8999999999998636</v>
      </c>
      <c r="AC31" s="65">
        <f t="shared" si="23"/>
        <v>8.5999999999999091</v>
      </c>
      <c r="AD31" s="65">
        <f t="shared" si="23"/>
        <v>-0.70000000000004547</v>
      </c>
      <c r="AE31" s="65">
        <f t="shared" si="23"/>
        <v>19.900000000000091</v>
      </c>
      <c r="AF31" s="65">
        <f t="shared" si="23"/>
        <v>-1.0999999999999091</v>
      </c>
    </row>
    <row r="32" spans="1:41" x14ac:dyDescent="0.25">
      <c r="A32" s="64" t="str">
        <f t="shared" si="7"/>
        <v>Jász-Nagykun-Szolnok</v>
      </c>
      <c r="B32" s="65">
        <f>ROW()</f>
        <v>32</v>
      </c>
      <c r="C32" s="65"/>
      <c r="D32" s="65">
        <f t="shared" ref="D32:Q32" si="24">D12-C12</f>
        <v>0</v>
      </c>
      <c r="E32" s="65">
        <f t="shared" si="24"/>
        <v>0</v>
      </c>
      <c r="F32" s="65">
        <f t="shared" si="24"/>
        <v>25.855999999999995</v>
      </c>
      <c r="G32" s="65">
        <f t="shared" si="24"/>
        <v>4.399999999998272E-2</v>
      </c>
      <c r="H32" s="65">
        <f t="shared" si="24"/>
        <v>0</v>
      </c>
      <c r="I32" s="65">
        <f t="shared" si="24"/>
        <v>0</v>
      </c>
      <c r="J32" s="65">
        <f t="shared" si="24"/>
        <v>0.10000000000002274</v>
      </c>
      <c r="K32" s="65">
        <f t="shared" si="24"/>
        <v>0</v>
      </c>
      <c r="L32" s="65">
        <f t="shared" si="24"/>
        <v>-51</v>
      </c>
      <c r="M32" s="65">
        <f t="shared" si="24"/>
        <v>2</v>
      </c>
      <c r="N32" s="65">
        <f t="shared" si="24"/>
        <v>0</v>
      </c>
      <c r="O32" s="65">
        <f t="shared" si="24"/>
        <v>0</v>
      </c>
      <c r="P32" s="65">
        <f t="shared" si="24"/>
        <v>0</v>
      </c>
      <c r="Q32" s="65">
        <f t="shared" si="24"/>
        <v>0</v>
      </c>
      <c r="R32" s="65"/>
      <c r="S32" s="65">
        <f t="shared" ref="S32:AF32" si="25">S12-R12</f>
        <v>5.6499999999914507E-2</v>
      </c>
      <c r="T32" s="65">
        <f t="shared" si="25"/>
        <v>3.24350000000004</v>
      </c>
      <c r="U32" s="65">
        <f t="shared" si="25"/>
        <v>0.59999999999990905</v>
      </c>
      <c r="V32" s="65">
        <f t="shared" si="25"/>
        <v>10</v>
      </c>
      <c r="W32" s="65">
        <f t="shared" si="25"/>
        <v>0.20000000000004547</v>
      </c>
      <c r="X32" s="65">
        <f t="shared" si="25"/>
        <v>-0.70000000000004547</v>
      </c>
      <c r="Y32" s="65">
        <f t="shared" si="25"/>
        <v>0</v>
      </c>
      <c r="Z32" s="65">
        <f t="shared" si="25"/>
        <v>1.6000000000001364</v>
      </c>
      <c r="AA32" s="65">
        <f t="shared" si="25"/>
        <v>0</v>
      </c>
      <c r="AB32" s="65">
        <f t="shared" si="25"/>
        <v>0</v>
      </c>
      <c r="AC32" s="65">
        <f t="shared" si="25"/>
        <v>0</v>
      </c>
      <c r="AD32" s="65">
        <f t="shared" si="25"/>
        <v>28.299999999999955</v>
      </c>
      <c r="AE32" s="65">
        <f t="shared" si="25"/>
        <v>-1.2999999999999545</v>
      </c>
      <c r="AF32" s="65">
        <f t="shared" si="25"/>
        <v>8.0999999999999091</v>
      </c>
    </row>
    <row r="33" spans="1:32" x14ac:dyDescent="0.25">
      <c r="A33" s="64" t="str">
        <f t="shared" si="7"/>
        <v>Komárom-Esztergom</v>
      </c>
      <c r="B33" s="65">
        <f>ROW()</f>
        <v>33</v>
      </c>
      <c r="C33" s="65"/>
      <c r="D33" s="65">
        <f t="shared" ref="D33:Q33" si="26">D13-C13</f>
        <v>108</v>
      </c>
      <c r="E33" s="65">
        <f t="shared" si="26"/>
        <v>0</v>
      </c>
      <c r="F33" s="65">
        <f t="shared" si="26"/>
        <v>-0.12600000000000477</v>
      </c>
      <c r="G33" s="65">
        <f t="shared" si="26"/>
        <v>2.6000000000010459E-2</v>
      </c>
      <c r="H33" s="65">
        <f t="shared" si="26"/>
        <v>0</v>
      </c>
      <c r="I33" s="65">
        <f t="shared" si="26"/>
        <v>0</v>
      </c>
      <c r="J33" s="65">
        <f t="shared" si="26"/>
        <v>9.9999999999994316E-2</v>
      </c>
      <c r="K33" s="65">
        <f t="shared" si="26"/>
        <v>0</v>
      </c>
      <c r="L33" s="65">
        <f t="shared" si="26"/>
        <v>0</v>
      </c>
      <c r="M33" s="65">
        <f t="shared" si="26"/>
        <v>1</v>
      </c>
      <c r="N33" s="65">
        <f t="shared" si="26"/>
        <v>0</v>
      </c>
      <c r="O33" s="65">
        <f t="shared" si="26"/>
        <v>0</v>
      </c>
      <c r="P33" s="65">
        <f t="shared" si="26"/>
        <v>0</v>
      </c>
      <c r="Q33" s="65">
        <f t="shared" si="26"/>
        <v>0</v>
      </c>
      <c r="R33" s="65"/>
      <c r="S33" s="65">
        <f t="shared" ref="S33:AF33" si="27">S13-R13</f>
        <v>-0.48550000000000182</v>
      </c>
      <c r="T33" s="65">
        <f t="shared" si="27"/>
        <v>1.4855000000000018</v>
      </c>
      <c r="U33" s="65">
        <f t="shared" si="27"/>
        <v>-0.20000000000004547</v>
      </c>
      <c r="V33" s="65">
        <f t="shared" si="27"/>
        <v>3.8000000000000682</v>
      </c>
      <c r="W33" s="65">
        <f t="shared" si="27"/>
        <v>-1.5</v>
      </c>
      <c r="X33" s="65">
        <f t="shared" si="27"/>
        <v>0</v>
      </c>
      <c r="Y33" s="65">
        <f t="shared" si="27"/>
        <v>2.1000000000000227</v>
      </c>
      <c r="Z33" s="65">
        <f t="shared" si="27"/>
        <v>0.29999999999995453</v>
      </c>
      <c r="AA33" s="65">
        <f t="shared" si="27"/>
        <v>0</v>
      </c>
      <c r="AB33" s="65">
        <f t="shared" si="27"/>
        <v>-1</v>
      </c>
      <c r="AC33" s="65">
        <f t="shared" si="27"/>
        <v>1.7999999999999545</v>
      </c>
      <c r="AD33" s="65">
        <f t="shared" si="27"/>
        <v>-1.0999999999999091</v>
      </c>
      <c r="AE33" s="65">
        <f t="shared" si="27"/>
        <v>11.399999999999977</v>
      </c>
      <c r="AF33" s="65">
        <f t="shared" si="27"/>
        <v>2.1999999999999318</v>
      </c>
    </row>
    <row r="34" spans="1:32" x14ac:dyDescent="0.25">
      <c r="A34" s="64" t="str">
        <f t="shared" si="7"/>
        <v>Nógrád</v>
      </c>
      <c r="B34" s="65">
        <f>ROW()</f>
        <v>34</v>
      </c>
      <c r="C34" s="65"/>
      <c r="D34" s="65">
        <f t="shared" ref="D34:Q34" si="28">D14-C14</f>
        <v>5</v>
      </c>
      <c r="E34" s="65">
        <f t="shared" si="28"/>
        <v>0</v>
      </c>
      <c r="F34" s="65">
        <f t="shared" si="28"/>
        <v>0.21100000000001273</v>
      </c>
      <c r="G34" s="65">
        <f t="shared" si="28"/>
        <v>-1.1000000000024102E-2</v>
      </c>
      <c r="H34" s="65">
        <f t="shared" si="28"/>
        <v>0</v>
      </c>
      <c r="I34" s="65">
        <f t="shared" si="28"/>
        <v>0</v>
      </c>
      <c r="J34" s="65">
        <f t="shared" si="28"/>
        <v>-0.19999999999998863</v>
      </c>
      <c r="K34" s="65">
        <f t="shared" si="28"/>
        <v>0</v>
      </c>
      <c r="L34" s="65">
        <f t="shared" si="28"/>
        <v>67</v>
      </c>
      <c r="M34" s="65">
        <f t="shared" si="28"/>
        <v>1</v>
      </c>
      <c r="N34" s="65">
        <f t="shared" si="28"/>
        <v>0</v>
      </c>
      <c r="O34" s="65">
        <f t="shared" si="28"/>
        <v>0</v>
      </c>
      <c r="P34" s="65">
        <f t="shared" si="28"/>
        <v>0</v>
      </c>
      <c r="Q34" s="65">
        <f t="shared" si="28"/>
        <v>0</v>
      </c>
      <c r="R34" s="65"/>
      <c r="S34" s="65">
        <f t="shared" ref="S34:AF34" si="29">S14-R14</f>
        <v>0.96349999999995362</v>
      </c>
      <c r="T34" s="65">
        <f t="shared" si="29"/>
        <v>0.33650000000000091</v>
      </c>
      <c r="U34" s="65">
        <f t="shared" si="29"/>
        <v>-1.7999999999999545</v>
      </c>
      <c r="V34" s="65">
        <f t="shared" si="29"/>
        <v>9.9999999999909051E-2</v>
      </c>
      <c r="W34" s="65">
        <f t="shared" si="29"/>
        <v>3.5</v>
      </c>
      <c r="X34" s="65">
        <f t="shared" si="29"/>
        <v>-0.89999999999986358</v>
      </c>
      <c r="Y34" s="65">
        <f t="shared" si="29"/>
        <v>-0.30000000000006821</v>
      </c>
      <c r="Z34" s="65">
        <f t="shared" si="29"/>
        <v>1</v>
      </c>
      <c r="AA34" s="65">
        <f t="shared" si="29"/>
        <v>0</v>
      </c>
      <c r="AB34" s="65">
        <f t="shared" si="29"/>
        <v>0</v>
      </c>
      <c r="AC34" s="65">
        <f t="shared" si="29"/>
        <v>3.6999999999999318</v>
      </c>
      <c r="AD34" s="65">
        <f t="shared" si="29"/>
        <v>2.8000000000000682</v>
      </c>
      <c r="AE34" s="65">
        <f t="shared" si="29"/>
        <v>0</v>
      </c>
      <c r="AF34" s="65">
        <f t="shared" si="29"/>
        <v>3</v>
      </c>
    </row>
    <row r="35" spans="1:32" x14ac:dyDescent="0.25">
      <c r="A35" s="64" t="str">
        <f t="shared" si="7"/>
        <v>Pest (Budapesttel együtt)</v>
      </c>
      <c r="B35" s="65">
        <f>ROW()</f>
        <v>35</v>
      </c>
      <c r="C35" s="65"/>
      <c r="D35" s="65">
        <f t="shared" ref="D35:Q35" si="30">D15-C15</f>
        <v>-45</v>
      </c>
      <c r="E35" s="65">
        <f t="shared" si="30"/>
        <v>0</v>
      </c>
      <c r="F35" s="65">
        <f t="shared" si="30"/>
        <v>2.5550000000000637</v>
      </c>
      <c r="G35" s="65">
        <f t="shared" si="30"/>
        <v>-5.5000000000063665E-2</v>
      </c>
      <c r="H35" s="65">
        <f t="shared" si="30"/>
        <v>0</v>
      </c>
      <c r="I35" s="65">
        <f t="shared" si="30"/>
        <v>0</v>
      </c>
      <c r="J35" s="65">
        <f t="shared" si="30"/>
        <v>0.5</v>
      </c>
      <c r="K35" s="65">
        <f t="shared" si="30"/>
        <v>0</v>
      </c>
      <c r="L35" s="65">
        <f t="shared" si="30"/>
        <v>-78</v>
      </c>
      <c r="M35" s="65">
        <f t="shared" si="30"/>
        <v>-14</v>
      </c>
      <c r="N35" s="65">
        <f t="shared" si="30"/>
        <v>0</v>
      </c>
      <c r="O35" s="65">
        <f t="shared" si="30"/>
        <v>0</v>
      </c>
      <c r="P35" s="65">
        <f t="shared" si="30"/>
        <v>0</v>
      </c>
      <c r="Q35" s="65">
        <f t="shared" si="30"/>
        <v>115</v>
      </c>
      <c r="R35" s="65"/>
      <c r="S35" s="65">
        <f t="shared" ref="S35:AF35" si="31">S15-R15</f>
        <v>75.130500000000211</v>
      </c>
      <c r="T35" s="65">
        <f t="shared" si="31"/>
        <v>-2.8305000000000291</v>
      </c>
      <c r="U35" s="65">
        <f t="shared" si="31"/>
        <v>14.400000000000091</v>
      </c>
      <c r="V35" s="65">
        <f t="shared" si="31"/>
        <v>10.699999999999818</v>
      </c>
      <c r="W35" s="65">
        <f t="shared" si="31"/>
        <v>-9.9999999999909051E-2</v>
      </c>
      <c r="X35" s="65">
        <f t="shared" si="31"/>
        <v>10.5</v>
      </c>
      <c r="Y35" s="65">
        <f t="shared" si="31"/>
        <v>-0.59999999999990905</v>
      </c>
      <c r="Z35" s="65">
        <f t="shared" si="31"/>
        <v>-3.8000000000001819</v>
      </c>
      <c r="AA35" s="65">
        <f t="shared" si="31"/>
        <v>0.20000000000027285</v>
      </c>
      <c r="AB35" s="65">
        <f t="shared" si="31"/>
        <v>-3.3000000000001819</v>
      </c>
      <c r="AC35" s="65">
        <f t="shared" si="31"/>
        <v>0.70000000000027285</v>
      </c>
      <c r="AD35" s="65">
        <f t="shared" si="31"/>
        <v>15.599999999999909</v>
      </c>
      <c r="AE35" s="65">
        <f t="shared" si="31"/>
        <v>31.5</v>
      </c>
      <c r="AF35" s="65">
        <f t="shared" si="31"/>
        <v>-2.5999999999999091</v>
      </c>
    </row>
    <row r="36" spans="1:32" x14ac:dyDescent="0.25">
      <c r="A36" s="64" t="str">
        <f t="shared" si="7"/>
        <v>Somogy</v>
      </c>
      <c r="B36" s="65">
        <f>ROW()</f>
        <v>36</v>
      </c>
      <c r="C36" s="65"/>
      <c r="D36" s="65">
        <f t="shared" ref="D36:Q36" si="32">D16-C16</f>
        <v>-57</v>
      </c>
      <c r="E36" s="65">
        <f t="shared" si="32"/>
        <v>0</v>
      </c>
      <c r="F36" s="65">
        <f t="shared" si="32"/>
        <v>0.23300000000000409</v>
      </c>
      <c r="G36" s="65">
        <f t="shared" si="32"/>
        <v>-3.3000000000015461E-2</v>
      </c>
      <c r="H36" s="65">
        <f t="shared" si="32"/>
        <v>0</v>
      </c>
      <c r="I36" s="65">
        <f t="shared" si="32"/>
        <v>0</v>
      </c>
      <c r="J36" s="65">
        <f t="shared" si="32"/>
        <v>-0.19999999999998863</v>
      </c>
      <c r="K36" s="65">
        <f t="shared" si="32"/>
        <v>0</v>
      </c>
      <c r="L36" s="65">
        <f t="shared" si="32"/>
        <v>18</v>
      </c>
      <c r="M36" s="65">
        <f t="shared" si="32"/>
        <v>1</v>
      </c>
      <c r="N36" s="65">
        <f t="shared" si="32"/>
        <v>0</v>
      </c>
      <c r="O36" s="65">
        <f t="shared" si="32"/>
        <v>0</v>
      </c>
      <c r="P36" s="65">
        <f t="shared" si="32"/>
        <v>0</v>
      </c>
      <c r="Q36" s="65">
        <f t="shared" si="32"/>
        <v>0</v>
      </c>
      <c r="R36" s="65"/>
      <c r="S36" s="65">
        <f t="shared" ref="S36:AF36" si="33">S16-R16</f>
        <v>26.309000000000196</v>
      </c>
      <c r="T36" s="65">
        <f t="shared" si="33"/>
        <v>-0.4090000000001055</v>
      </c>
      <c r="U36" s="65">
        <f t="shared" si="33"/>
        <v>-1.2000000000000455</v>
      </c>
      <c r="V36" s="65">
        <f t="shared" si="33"/>
        <v>5.6000000000001364</v>
      </c>
      <c r="W36" s="65">
        <f t="shared" si="33"/>
        <v>10.5</v>
      </c>
      <c r="X36" s="65">
        <f t="shared" si="33"/>
        <v>13.400000000000091</v>
      </c>
      <c r="Y36" s="65">
        <f t="shared" si="33"/>
        <v>4.7999999999997272</v>
      </c>
      <c r="Z36" s="65">
        <f t="shared" si="33"/>
        <v>4.3000000000001819</v>
      </c>
      <c r="AA36" s="65">
        <f t="shared" si="33"/>
        <v>-3.3000000000001819</v>
      </c>
      <c r="AB36" s="65">
        <f t="shared" si="33"/>
        <v>-1.2999999999999545</v>
      </c>
      <c r="AC36" s="65">
        <f t="shared" si="33"/>
        <v>0</v>
      </c>
      <c r="AD36" s="65">
        <f t="shared" si="33"/>
        <v>31.200000000000045</v>
      </c>
      <c r="AE36" s="65">
        <f t="shared" si="33"/>
        <v>-5.5</v>
      </c>
      <c r="AF36" s="65">
        <f t="shared" si="33"/>
        <v>0.59999999999990905</v>
      </c>
    </row>
    <row r="37" spans="1:32" x14ac:dyDescent="0.25">
      <c r="A37" s="64" t="str">
        <f t="shared" si="7"/>
        <v>Szabolcs-Szatmár-Bereg</v>
      </c>
      <c r="B37" s="65">
        <f>ROW()</f>
        <v>37</v>
      </c>
      <c r="C37" s="65"/>
      <c r="D37" s="65">
        <f t="shared" ref="D37:Q37" si="34">D17-C17</f>
        <v>-272</v>
      </c>
      <c r="E37" s="65">
        <f t="shared" si="34"/>
        <v>0</v>
      </c>
      <c r="F37" s="65">
        <f t="shared" si="34"/>
        <v>-0.13900000000001</v>
      </c>
      <c r="G37" s="65">
        <f t="shared" si="34"/>
        <v>3.8999999999987267E-2</v>
      </c>
      <c r="H37" s="65">
        <f t="shared" si="34"/>
        <v>0</v>
      </c>
      <c r="I37" s="65">
        <f t="shared" si="34"/>
        <v>0</v>
      </c>
      <c r="J37" s="65">
        <f t="shared" si="34"/>
        <v>0.10000000000002274</v>
      </c>
      <c r="K37" s="65">
        <f t="shared" si="34"/>
        <v>0</v>
      </c>
      <c r="L37" s="65">
        <f t="shared" si="34"/>
        <v>104</v>
      </c>
      <c r="M37" s="65">
        <f t="shared" si="34"/>
        <v>1</v>
      </c>
      <c r="N37" s="65">
        <f t="shared" si="34"/>
        <v>0</v>
      </c>
      <c r="O37" s="65">
        <f t="shared" si="34"/>
        <v>0</v>
      </c>
      <c r="P37" s="65">
        <f t="shared" si="34"/>
        <v>0</v>
      </c>
      <c r="Q37" s="65">
        <f t="shared" si="34"/>
        <v>0</v>
      </c>
      <c r="R37" s="65"/>
      <c r="S37" s="65">
        <f t="shared" ref="S37:AF37" si="35">S17-R17</f>
        <v>1.6504999999997381</v>
      </c>
      <c r="T37" s="65">
        <f t="shared" si="35"/>
        <v>-5.0499999999829015E-2</v>
      </c>
      <c r="U37" s="65">
        <f t="shared" si="35"/>
        <v>9.9999999999909051E-2</v>
      </c>
      <c r="V37" s="65">
        <f t="shared" si="35"/>
        <v>5.0999999999999091</v>
      </c>
      <c r="W37" s="65">
        <f t="shared" si="35"/>
        <v>-0.8999999999996362</v>
      </c>
      <c r="X37" s="65">
        <f t="shared" si="35"/>
        <v>51.300000000000182</v>
      </c>
      <c r="Y37" s="65">
        <f t="shared" si="35"/>
        <v>19.499999999999545</v>
      </c>
      <c r="Z37" s="65">
        <f t="shared" si="35"/>
        <v>7.5</v>
      </c>
      <c r="AA37" s="65">
        <f t="shared" si="35"/>
        <v>1.5999999999999091</v>
      </c>
      <c r="AB37" s="65">
        <f t="shared" si="35"/>
        <v>3.1000000000003638</v>
      </c>
      <c r="AC37" s="65">
        <f t="shared" si="35"/>
        <v>2.3999999999996362</v>
      </c>
      <c r="AD37" s="65">
        <f t="shared" si="35"/>
        <v>5</v>
      </c>
      <c r="AE37" s="65">
        <f t="shared" si="35"/>
        <v>0</v>
      </c>
      <c r="AF37" s="65">
        <f t="shared" si="35"/>
        <v>-11.099999999999909</v>
      </c>
    </row>
    <row r="38" spans="1:32" x14ac:dyDescent="0.25">
      <c r="A38" s="64" t="str">
        <f>A18</f>
        <v>Tolna</v>
      </c>
      <c r="B38" s="65">
        <f>ROW()</f>
        <v>38</v>
      </c>
      <c r="C38" s="65"/>
      <c r="D38" s="65">
        <f>D18-C18</f>
        <v>2</v>
      </c>
      <c r="E38" s="65">
        <f t="shared" ref="E38:Q38" si="36">E18-D18</f>
        <v>0</v>
      </c>
      <c r="F38" s="65">
        <f t="shared" si="36"/>
        <v>-31.126000000000005</v>
      </c>
      <c r="G38" s="65">
        <f t="shared" si="36"/>
        <v>2.6000000000010459E-2</v>
      </c>
      <c r="H38" s="65">
        <f t="shared" si="36"/>
        <v>0</v>
      </c>
      <c r="I38" s="65">
        <f t="shared" si="36"/>
        <v>0</v>
      </c>
      <c r="J38" s="65">
        <f t="shared" si="36"/>
        <v>9.9999999999994316E-2</v>
      </c>
      <c r="K38" s="65">
        <f t="shared" si="36"/>
        <v>0</v>
      </c>
      <c r="L38" s="65">
        <f t="shared" si="36"/>
        <v>39</v>
      </c>
      <c r="M38" s="65">
        <f t="shared" si="36"/>
        <v>1</v>
      </c>
      <c r="N38" s="65">
        <f t="shared" si="36"/>
        <v>0</v>
      </c>
      <c r="O38" s="65">
        <f t="shared" si="36"/>
        <v>0</v>
      </c>
      <c r="P38" s="65">
        <f t="shared" si="36"/>
        <v>0</v>
      </c>
      <c r="Q38" s="65">
        <f t="shared" si="36"/>
        <v>0</v>
      </c>
      <c r="R38" s="65"/>
      <c r="S38" s="65">
        <f>S18-R18</f>
        <v>-8.500000000003638E-2</v>
      </c>
      <c r="T38" s="65">
        <f t="shared" ref="T38:AF38" si="37">T18-S18</f>
        <v>-0.21499999999991815</v>
      </c>
      <c r="U38" s="65">
        <f t="shared" si="37"/>
        <v>129.29999999999995</v>
      </c>
      <c r="V38" s="65">
        <f t="shared" si="37"/>
        <v>0.10000000000013642</v>
      </c>
      <c r="W38" s="65">
        <f t="shared" si="37"/>
        <v>-8.4000000000000909</v>
      </c>
      <c r="X38" s="65">
        <f t="shared" si="37"/>
        <v>1.3000000000001819</v>
      </c>
      <c r="Y38" s="65">
        <f t="shared" si="37"/>
        <v>0</v>
      </c>
      <c r="Z38" s="65">
        <f t="shared" si="37"/>
        <v>-9.9999999999909051E-2</v>
      </c>
      <c r="AA38" s="65">
        <f t="shared" si="37"/>
        <v>0</v>
      </c>
      <c r="AB38" s="65">
        <f t="shared" si="37"/>
        <v>0</v>
      </c>
      <c r="AC38" s="65">
        <f t="shared" si="37"/>
        <v>0</v>
      </c>
      <c r="AD38" s="65">
        <f t="shared" si="37"/>
        <v>-0.29999999999995453</v>
      </c>
      <c r="AE38" s="65">
        <f t="shared" si="37"/>
        <v>-0.10000000000013642</v>
      </c>
      <c r="AF38" s="65">
        <f t="shared" si="37"/>
        <v>-0.20000000000004547</v>
      </c>
    </row>
    <row r="39" spans="1:32" x14ac:dyDescent="0.25">
      <c r="A39" s="64" t="str">
        <f t="shared" si="7"/>
        <v>Vas</v>
      </c>
      <c r="B39" s="65">
        <f>ROW()</f>
        <v>39</v>
      </c>
      <c r="C39" s="65"/>
      <c r="D39" s="65">
        <f t="shared" ref="D39:Q39" si="38">D19-C19</f>
        <v>19</v>
      </c>
      <c r="E39" s="65">
        <f t="shared" si="38"/>
        <v>0</v>
      </c>
      <c r="F39" s="65">
        <f t="shared" si="38"/>
        <v>1.2420000000000186</v>
      </c>
      <c r="G39" s="65">
        <f t="shared" si="38"/>
        <v>1.0579999999999927</v>
      </c>
      <c r="H39" s="65">
        <f t="shared" si="38"/>
        <v>9.9999999999965894E-2</v>
      </c>
      <c r="I39" s="65">
        <f t="shared" si="38"/>
        <v>-17.399999999999977</v>
      </c>
      <c r="J39" s="65">
        <f t="shared" si="38"/>
        <v>0</v>
      </c>
      <c r="K39" s="65">
        <f t="shared" si="38"/>
        <v>-2</v>
      </c>
      <c r="L39" s="65">
        <f t="shared" si="38"/>
        <v>-23</v>
      </c>
      <c r="M39" s="65">
        <f t="shared" si="38"/>
        <v>0</v>
      </c>
      <c r="N39" s="65">
        <f t="shared" si="38"/>
        <v>0</v>
      </c>
      <c r="O39" s="65">
        <f t="shared" si="38"/>
        <v>0</v>
      </c>
      <c r="P39" s="65">
        <f t="shared" si="38"/>
        <v>0</v>
      </c>
      <c r="Q39" s="65">
        <f t="shared" si="38"/>
        <v>0</v>
      </c>
      <c r="R39" s="65"/>
      <c r="S39" s="65">
        <f t="shared" ref="S39:AF39" si="39">S19-R19</f>
        <v>0.53549999999995634</v>
      </c>
      <c r="T39" s="65">
        <f t="shared" si="39"/>
        <v>10.564499999999953</v>
      </c>
      <c r="U39" s="65">
        <f t="shared" si="39"/>
        <v>4.4000000000000909</v>
      </c>
      <c r="V39" s="65">
        <f t="shared" si="39"/>
        <v>1.5999999999999091</v>
      </c>
      <c r="W39" s="65">
        <f t="shared" si="39"/>
        <v>-0.59999999999990905</v>
      </c>
      <c r="X39" s="65">
        <f t="shared" si="39"/>
        <v>-0.10000000000013642</v>
      </c>
      <c r="Y39" s="65">
        <f t="shared" si="39"/>
        <v>8.7000000000000455</v>
      </c>
      <c r="Z39" s="65">
        <f t="shared" si="39"/>
        <v>15.700000000000045</v>
      </c>
      <c r="AA39" s="65">
        <f t="shared" si="39"/>
        <v>15</v>
      </c>
      <c r="AB39" s="65">
        <f t="shared" si="39"/>
        <v>0</v>
      </c>
      <c r="AC39" s="65">
        <f t="shared" si="39"/>
        <v>-8</v>
      </c>
      <c r="AD39" s="65">
        <f t="shared" si="39"/>
        <v>1.0999999999999091</v>
      </c>
      <c r="AE39" s="65">
        <f t="shared" si="39"/>
        <v>2.9000000000000909</v>
      </c>
      <c r="AF39" s="65">
        <f t="shared" si="39"/>
        <v>43.299999999999955</v>
      </c>
    </row>
    <row r="40" spans="1:32" x14ac:dyDescent="0.25">
      <c r="A40" s="64" t="str">
        <f t="shared" si="7"/>
        <v>Veszprém</v>
      </c>
      <c r="B40" s="65">
        <f>ROW()</f>
        <v>40</v>
      </c>
      <c r="C40" s="65"/>
      <c r="D40" s="65">
        <f t="shared" ref="D40:Q40" si="40">D20-C20</f>
        <v>-128</v>
      </c>
      <c r="E40" s="65">
        <f t="shared" si="40"/>
        <v>0</v>
      </c>
      <c r="F40" s="65">
        <f t="shared" si="40"/>
        <v>-0.80900000000002592</v>
      </c>
      <c r="G40" s="65">
        <f t="shared" si="40"/>
        <v>9.0000000000145519E-3</v>
      </c>
      <c r="H40" s="65">
        <f t="shared" si="40"/>
        <v>0</v>
      </c>
      <c r="I40" s="65">
        <f t="shared" si="40"/>
        <v>0</v>
      </c>
      <c r="J40" s="65">
        <f t="shared" si="40"/>
        <v>-0.19999999999998863</v>
      </c>
      <c r="K40" s="65">
        <f t="shared" si="40"/>
        <v>0</v>
      </c>
      <c r="L40" s="65">
        <f t="shared" si="40"/>
        <v>2</v>
      </c>
      <c r="M40" s="65">
        <f t="shared" si="40"/>
        <v>1</v>
      </c>
      <c r="N40" s="65">
        <f t="shared" si="40"/>
        <v>0</v>
      </c>
      <c r="O40" s="65">
        <f t="shared" si="40"/>
        <v>0</v>
      </c>
      <c r="P40" s="65">
        <f t="shared" si="40"/>
        <v>0</v>
      </c>
      <c r="Q40" s="65">
        <f t="shared" si="40"/>
        <v>0</v>
      </c>
      <c r="R40" s="65"/>
      <c r="S40" s="65">
        <f t="shared" ref="S40:AF40" si="41">S20-R20</f>
        <v>15.160000000000082</v>
      </c>
      <c r="T40" s="65">
        <f t="shared" si="41"/>
        <v>4.5399999999999636</v>
      </c>
      <c r="U40" s="65">
        <f t="shared" si="41"/>
        <v>1.2999999999999545</v>
      </c>
      <c r="V40" s="65">
        <f t="shared" si="41"/>
        <v>0</v>
      </c>
      <c r="W40" s="65">
        <f t="shared" si="41"/>
        <v>-3.3999999999998636</v>
      </c>
      <c r="X40" s="65">
        <f t="shared" si="41"/>
        <v>-12.400000000000091</v>
      </c>
      <c r="Y40" s="65">
        <f t="shared" si="41"/>
        <v>0.29999999999995453</v>
      </c>
      <c r="Z40" s="65">
        <f t="shared" si="41"/>
        <v>3.9000000000000909</v>
      </c>
      <c r="AA40" s="65">
        <f t="shared" si="41"/>
        <v>0.89999999999986358</v>
      </c>
      <c r="AB40" s="65">
        <f t="shared" si="41"/>
        <v>-0.5</v>
      </c>
      <c r="AC40" s="65">
        <f t="shared" si="41"/>
        <v>6</v>
      </c>
      <c r="AD40" s="65">
        <f t="shared" si="41"/>
        <v>3.9000000000000909</v>
      </c>
      <c r="AE40" s="65">
        <f t="shared" si="41"/>
        <v>-3.5999999999999091</v>
      </c>
      <c r="AF40" s="65">
        <f t="shared" si="41"/>
        <v>2.6999999999998181</v>
      </c>
    </row>
    <row r="41" spans="1:32" x14ac:dyDescent="0.25">
      <c r="A41" s="64" t="str">
        <f t="shared" si="7"/>
        <v>Zala</v>
      </c>
      <c r="B41" s="65">
        <f>ROW()</f>
        <v>41</v>
      </c>
      <c r="C41" s="65"/>
      <c r="D41" s="65">
        <f t="shared" ref="D41:Q41" si="42">D21-C21</f>
        <v>0</v>
      </c>
      <c r="E41" s="65">
        <f t="shared" si="42"/>
        <v>0</v>
      </c>
      <c r="F41" s="65">
        <f t="shared" si="42"/>
        <v>0.98200000000002774</v>
      </c>
      <c r="G41" s="65">
        <f t="shared" si="42"/>
        <v>5.9179999999999495</v>
      </c>
      <c r="H41" s="65">
        <f t="shared" si="42"/>
        <v>0</v>
      </c>
      <c r="I41" s="65">
        <f t="shared" si="42"/>
        <v>0</v>
      </c>
      <c r="J41" s="65">
        <f t="shared" si="42"/>
        <v>0.10000000000002274</v>
      </c>
      <c r="K41" s="65">
        <f t="shared" si="42"/>
        <v>-3</v>
      </c>
      <c r="L41" s="65">
        <f t="shared" si="42"/>
        <v>-10</v>
      </c>
      <c r="M41" s="65">
        <f t="shared" si="42"/>
        <v>1</v>
      </c>
      <c r="N41" s="65">
        <f t="shared" si="42"/>
        <v>0</v>
      </c>
      <c r="O41" s="65">
        <f t="shared" si="42"/>
        <v>0</v>
      </c>
      <c r="P41" s="65">
        <f t="shared" si="42"/>
        <v>0</v>
      </c>
      <c r="Q41" s="65">
        <f t="shared" si="42"/>
        <v>0</v>
      </c>
      <c r="R41" s="65"/>
      <c r="S41" s="65">
        <f t="shared" ref="S41:AF41" si="43">S21-R21</f>
        <v>36.806499999999915</v>
      </c>
      <c r="T41" s="65">
        <f t="shared" si="43"/>
        <v>0.69350000000008549</v>
      </c>
      <c r="U41" s="65">
        <f t="shared" si="43"/>
        <v>3</v>
      </c>
      <c r="V41" s="65">
        <f t="shared" si="43"/>
        <v>-0.70000000000004547</v>
      </c>
      <c r="W41" s="65">
        <f t="shared" si="43"/>
        <v>0</v>
      </c>
      <c r="X41" s="65">
        <f t="shared" si="43"/>
        <v>7.2999999999999545</v>
      </c>
      <c r="Y41" s="65">
        <f t="shared" si="43"/>
        <v>4.8000000000001819</v>
      </c>
      <c r="Z41" s="65">
        <f t="shared" si="43"/>
        <v>3.2999999999999545</v>
      </c>
      <c r="AA41" s="65">
        <f t="shared" si="43"/>
        <v>10.799999999999955</v>
      </c>
      <c r="AB41" s="65">
        <f t="shared" si="43"/>
        <v>0</v>
      </c>
      <c r="AC41" s="65">
        <f t="shared" si="43"/>
        <v>0.20000000000004547</v>
      </c>
      <c r="AD41" s="65">
        <f t="shared" si="43"/>
        <v>-1.7999999999999545</v>
      </c>
      <c r="AE41" s="65">
        <f t="shared" si="43"/>
        <v>-0.20000000000004547</v>
      </c>
      <c r="AF41" s="65">
        <f t="shared" si="43"/>
        <v>-2.5</v>
      </c>
    </row>
    <row r="42" spans="1:32" x14ac:dyDescent="0.25">
      <c r="A42" s="66"/>
      <c r="B42" s="65"/>
      <c r="C42" s="66"/>
      <c r="D42" s="65">
        <f>MAX(D23:D41)</f>
        <v>108</v>
      </c>
      <c r="E42" s="65">
        <f t="shared" ref="E42:Q42" si="44">MAX(E23:E41)</f>
        <v>0</v>
      </c>
      <c r="F42" s="65">
        <f t="shared" si="44"/>
        <v>31.069000000000017</v>
      </c>
      <c r="G42" s="65">
        <f t="shared" si="44"/>
        <v>5.9179999999999495</v>
      </c>
      <c r="H42" s="65">
        <f t="shared" si="44"/>
        <v>9.9999999999965894E-2</v>
      </c>
      <c r="I42" s="65">
        <f t="shared" si="44"/>
        <v>0</v>
      </c>
      <c r="J42" s="65">
        <f t="shared" si="44"/>
        <v>0.5</v>
      </c>
      <c r="K42" s="65">
        <f t="shared" si="44"/>
        <v>33</v>
      </c>
      <c r="L42" s="65">
        <f t="shared" si="44"/>
        <v>104</v>
      </c>
      <c r="M42" s="65">
        <f t="shared" si="44"/>
        <v>2</v>
      </c>
      <c r="N42" s="65">
        <f t="shared" si="44"/>
        <v>0</v>
      </c>
      <c r="O42" s="65">
        <f t="shared" si="44"/>
        <v>2</v>
      </c>
      <c r="P42" s="65">
        <f t="shared" si="44"/>
        <v>0</v>
      </c>
      <c r="Q42" s="65">
        <f t="shared" si="44"/>
        <v>115</v>
      </c>
      <c r="R42" s="66"/>
      <c r="S42" s="65">
        <f>MAX(S23:S41)</f>
        <v>75.130500000000211</v>
      </c>
      <c r="T42" s="65">
        <f t="shared" ref="T42" si="45">MAX(T23:T41)</f>
        <v>10.564499999999953</v>
      </c>
      <c r="U42" s="65">
        <f t="shared" ref="U42" si="46">MAX(U23:U41)</f>
        <v>129.29999999999995</v>
      </c>
      <c r="V42" s="65">
        <f t="shared" ref="V42" si="47">MAX(V23:V41)</f>
        <v>24.900000000000091</v>
      </c>
      <c r="W42" s="65">
        <f t="shared" ref="W42" si="48">MAX(W23:W41)</f>
        <v>12.900000000000091</v>
      </c>
      <c r="X42" s="65">
        <f t="shared" ref="X42" si="49">MAX(X23:X41)</f>
        <v>51.300000000000182</v>
      </c>
      <c r="Y42" s="65">
        <f t="shared" ref="Y42" si="50">MAX(Y23:Y41)</f>
        <v>19.499999999999545</v>
      </c>
      <c r="Z42" s="65">
        <f t="shared" ref="Z42" si="51">MAX(Z23:Z41)</f>
        <v>39.400000000000091</v>
      </c>
      <c r="AA42" s="65">
        <f t="shared" ref="AA42" si="52">MAX(AA23:AA41)</f>
        <v>27.599999999999909</v>
      </c>
      <c r="AB42" s="65">
        <f t="shared" ref="AB42" si="53">MAX(AB23:AB41)</f>
        <v>12.900000000000091</v>
      </c>
      <c r="AC42" s="65">
        <f t="shared" ref="AC42" si="54">MAX(AC23:AC41)</f>
        <v>41.199999999999818</v>
      </c>
      <c r="AD42" s="65">
        <f t="shared" ref="AD42" si="55">MAX(AD23:AD41)</f>
        <v>47</v>
      </c>
      <c r="AE42" s="65">
        <f t="shared" ref="AE42" si="56">MAX(AE23:AE41)</f>
        <v>76.900000000000091</v>
      </c>
      <c r="AF42" s="65">
        <f t="shared" ref="AF42" si="57">MAX(AF23:AF41)</f>
        <v>62.899999999999636</v>
      </c>
    </row>
    <row r="43" spans="1:32" x14ac:dyDescent="0.25">
      <c r="A43" s="66"/>
      <c r="B43" s="66"/>
      <c r="C43" s="66"/>
      <c r="D43" s="65">
        <f>MAX(D23:Q41)</f>
        <v>115</v>
      </c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5">
        <f>MAX(S23:AF41)</f>
        <v>129.29999999999995</v>
      </c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</row>
    <row r="44" spans="1:32" x14ac:dyDescent="0.25">
      <c r="A44" s="66"/>
      <c r="B44" s="66"/>
      <c r="C44" s="66"/>
      <c r="D44" s="66">
        <f>MATCH(D43,D42:Q42,0)</f>
        <v>14</v>
      </c>
      <c r="E44" s="66" cm="1">
        <f t="array" ref="E44">INDEX(D1:Q1,D44)</f>
        <v>2021</v>
      </c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>
        <f>MATCH(S43,S42:AF42,0)</f>
        <v>3</v>
      </c>
      <c r="T44" s="66" cm="1">
        <f t="array" ref="T44">INDEX(S1:AF1,S44)</f>
        <v>2010</v>
      </c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</row>
    <row r="45" spans="1:32" x14ac:dyDescent="0.25">
      <c r="A45" s="66"/>
      <c r="B45" s="66"/>
      <c r="C45" s="66"/>
      <c r="D45" s="66">
        <f>D44+3</f>
        <v>17</v>
      </c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>
        <f>S44+18</f>
        <v>21</v>
      </c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</row>
    <row r="46" spans="1:32" x14ac:dyDescent="0.25">
      <c r="A46" s="67" t="s">
        <v>40</v>
      </c>
      <c r="B46" s="66"/>
      <c r="C46" s="66"/>
      <c r="D46" s="66">
        <f ca="1">MATCH(D43,INDIRECT(ADDRESS(B23,D45,4)&amp;":"&amp;ADDRESS(B41,D45,4)),0)</f>
        <v>13</v>
      </c>
      <c r="E46" s="66" t="str" cm="1">
        <f t="array" aca="1" ref="E46" ca="1">INDEX(A23:A41,D46)</f>
        <v>Pest (Budapesttel együtt)</v>
      </c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>
        <f ca="1">MATCH(S43,INDIRECT(ADDRESS(B23,S45,4)&amp;":"&amp;ADDRESS(B41,S45,4)),0)</f>
        <v>16</v>
      </c>
      <c r="T46" s="66" t="str" cm="1">
        <f t="array" aca="1" ref="T46" ca="1">INDEX(A23:A41,S46)</f>
        <v>Tolna</v>
      </c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</row>
    <row r="49" spans="1:5" x14ac:dyDescent="0.25">
      <c r="A49" s="55" t="str">
        <f>A3</f>
        <v>Bács-Kiskun</v>
      </c>
      <c r="B49" s="5">
        <f>Q3+AF3-(C3+R3)</f>
        <v>-116.70000000000027</v>
      </c>
      <c r="D49" s="2">
        <f>IF(B49&lt;0,COUNTIF(B$49:B49,"&lt;0"),"")</f>
        <v>1</v>
      </c>
      <c r="E49" s="2" t="str">
        <f>IF(D49="","",A49)</f>
        <v>Bács-Kiskun</v>
      </c>
    </row>
    <row r="50" spans="1:5" x14ac:dyDescent="0.25">
      <c r="A50" s="55" t="str">
        <f>A4</f>
        <v>Baranya</v>
      </c>
      <c r="B50" s="5">
        <f>Q4+AF4-(C4+R4)</f>
        <v>78.900000000000091</v>
      </c>
      <c r="D50" s="2" t="str">
        <f>IF(B50&lt;0,COUNTIF(B$49:B50,"&lt;0"),"")</f>
        <v/>
      </c>
      <c r="E50" s="2" t="str">
        <f t="shared" ref="E50:E67" si="58">IF(D50="","",A50)</f>
        <v/>
      </c>
    </row>
    <row r="51" spans="1:5" x14ac:dyDescent="0.25">
      <c r="A51" s="55" t="str">
        <f>A5</f>
        <v>Békés</v>
      </c>
      <c r="B51" s="5">
        <f>Q5+AF5-(C5+R5)</f>
        <v>47.099999999999909</v>
      </c>
      <c r="D51" s="2" t="str">
        <f>IF(B51&lt;0,COUNTIF(B$49:B51,"&lt;0"),"")</f>
        <v/>
      </c>
      <c r="E51" s="2" t="str">
        <f t="shared" si="58"/>
        <v/>
      </c>
    </row>
    <row r="52" spans="1:5" x14ac:dyDescent="0.25">
      <c r="A52" s="55" t="str">
        <f>A6</f>
        <v>Borsod-Abaúj-Zemplén</v>
      </c>
      <c r="B52" s="5">
        <f>Q6+AF6-(C6+R6)</f>
        <v>1.7999999999997272</v>
      </c>
      <c r="D52" s="2" t="str">
        <f>IF(B52&lt;0,COUNTIF(B$49:B52,"&lt;0"),"")</f>
        <v/>
      </c>
      <c r="E52" s="2" t="str">
        <f t="shared" si="58"/>
        <v/>
      </c>
    </row>
    <row r="53" spans="1:5" x14ac:dyDescent="0.25">
      <c r="A53" s="55" t="str">
        <f>A7</f>
        <v>Csongrád-Csanád</v>
      </c>
      <c r="B53" s="5">
        <f>Q7+AF7-(C7+R7)</f>
        <v>43.200000000000045</v>
      </c>
      <c r="D53" s="2" t="str">
        <f>IF(B53&lt;0,COUNTIF(B$49:B53,"&lt;0"),"")</f>
        <v/>
      </c>
      <c r="E53" s="2" t="str">
        <f t="shared" si="58"/>
        <v/>
      </c>
    </row>
    <row r="54" spans="1:5" x14ac:dyDescent="0.25">
      <c r="A54" s="55" t="str">
        <f>A8</f>
        <v>Fejér</v>
      </c>
      <c r="B54" s="5">
        <f>Q8+AF8-(C8+R8)</f>
        <v>87.400000000000091</v>
      </c>
      <c r="D54" s="2" t="str">
        <f>IF(B54&lt;0,COUNTIF(B$49:B54,"&lt;0"),"")</f>
        <v/>
      </c>
      <c r="E54" s="2" t="str">
        <f t="shared" si="58"/>
        <v/>
      </c>
    </row>
    <row r="55" spans="1:5" x14ac:dyDescent="0.25">
      <c r="A55" s="55" t="str">
        <f>A9</f>
        <v>Győr-Moson-Sopron</v>
      </c>
      <c r="B55" s="5">
        <f>Q9+AF9-(C9+R9)</f>
        <v>248.69999999999982</v>
      </c>
      <c r="D55" s="2" t="str">
        <f>IF(B55&lt;0,COUNTIF(B$49:B55,"&lt;0"),"")</f>
        <v/>
      </c>
      <c r="E55" s="2" t="str">
        <f t="shared" si="58"/>
        <v/>
      </c>
    </row>
    <row r="56" spans="1:5" x14ac:dyDescent="0.25">
      <c r="A56" s="55" t="str">
        <f>A10</f>
        <v>Hajdú-Bihar</v>
      </c>
      <c r="B56" s="5">
        <f>Q10+AF10-(C10+R10)</f>
        <v>120.39999999999964</v>
      </c>
      <c r="D56" s="2" t="str">
        <f>IF(B56&lt;0,COUNTIF(B$49:B56,"&lt;0"),"")</f>
        <v/>
      </c>
      <c r="E56" s="2" t="str">
        <f t="shared" si="58"/>
        <v/>
      </c>
    </row>
    <row r="57" spans="1:5" x14ac:dyDescent="0.25">
      <c r="A57" s="55" t="str">
        <f>A11</f>
        <v>Heves</v>
      </c>
      <c r="B57" s="5">
        <f>Q11+AF11-(C11+R11)</f>
        <v>29.900000000000091</v>
      </c>
      <c r="D57" s="2" t="str">
        <f>IF(B57&lt;0,COUNTIF(B$49:B57,"&lt;0"),"")</f>
        <v/>
      </c>
      <c r="E57" s="2" t="str">
        <f t="shared" si="58"/>
        <v/>
      </c>
    </row>
    <row r="58" spans="1:5" x14ac:dyDescent="0.25">
      <c r="A58" s="55" t="str">
        <f>A12</f>
        <v>Jász-Nagykun-Szolnok</v>
      </c>
      <c r="B58" s="5">
        <f>Q12+AF12-(C12+R12)</f>
        <v>27.099999999999909</v>
      </c>
      <c r="D58" s="2" t="str">
        <f>IF(B58&lt;0,COUNTIF(B$49:B58,"&lt;0"),"")</f>
        <v/>
      </c>
      <c r="E58" s="2" t="str">
        <f t="shared" si="58"/>
        <v/>
      </c>
    </row>
    <row r="59" spans="1:5" x14ac:dyDescent="0.25">
      <c r="A59" s="55" t="str">
        <f>A13</f>
        <v>Komárom-Esztergom</v>
      </c>
      <c r="B59" s="5">
        <f>Q13+AF13-(C13+R13)</f>
        <v>127.79999999999995</v>
      </c>
      <c r="D59" s="2" t="str">
        <f>IF(B59&lt;0,COUNTIF(B$49:B59,"&lt;0"),"")</f>
        <v/>
      </c>
      <c r="E59" s="2" t="str">
        <f t="shared" si="58"/>
        <v/>
      </c>
    </row>
    <row r="60" spans="1:5" x14ac:dyDescent="0.25">
      <c r="A60" s="55" t="str">
        <f>A14</f>
        <v>Nógrád</v>
      </c>
      <c r="B60" s="5">
        <f>Q14+AF14-(C14+R14)</f>
        <v>85.399999999999864</v>
      </c>
      <c r="D60" s="2" t="str">
        <f>IF(B60&lt;0,COUNTIF(B$49:B60,"&lt;0"),"")</f>
        <v/>
      </c>
      <c r="E60" s="2" t="str">
        <f t="shared" si="58"/>
        <v/>
      </c>
    </row>
    <row r="61" spans="1:5" x14ac:dyDescent="0.25">
      <c r="A61" s="55" t="str">
        <f>A15</f>
        <v>Pest (Budapesttel együtt)</v>
      </c>
      <c r="B61" s="5">
        <f>Q15+AF15-(C15+R15)</f>
        <v>126.50000000000045</v>
      </c>
      <c r="D61" s="2" t="str">
        <f>IF(B61&lt;0,COUNTIF(B$49:B61,"&lt;0"),"")</f>
        <v/>
      </c>
      <c r="E61" s="2" t="str">
        <f t="shared" si="58"/>
        <v/>
      </c>
    </row>
    <row r="62" spans="1:5" x14ac:dyDescent="0.25">
      <c r="A62" s="55" t="str">
        <f>A16</f>
        <v>Somogy</v>
      </c>
      <c r="B62" s="5">
        <f>Q16+AF16-(C16+R16)</f>
        <v>47</v>
      </c>
      <c r="D62" s="2" t="str">
        <f>IF(B62&lt;0,COUNTIF(B$49:B62,"&lt;0"),"")</f>
        <v/>
      </c>
      <c r="E62" s="2" t="str">
        <f t="shared" si="58"/>
        <v/>
      </c>
    </row>
    <row r="63" spans="1:5" x14ac:dyDescent="0.25">
      <c r="A63" s="55" t="str">
        <f>A17</f>
        <v>Szabolcs-Szatmár-Bereg</v>
      </c>
      <c r="B63" s="5">
        <f>Q17+AF17-(C17+R17)</f>
        <v>-81.800000000000182</v>
      </c>
      <c r="D63" s="2">
        <f>IF(B63&lt;0,COUNTIF(B$49:B63,"&lt;0"),"")</f>
        <v>2</v>
      </c>
      <c r="E63" s="2" t="str">
        <f t="shared" si="58"/>
        <v>Szabolcs-Szatmár-Bereg</v>
      </c>
    </row>
    <row r="64" spans="1:5" x14ac:dyDescent="0.25">
      <c r="A64" s="55" t="str">
        <f>A18</f>
        <v>Tolna</v>
      </c>
      <c r="B64" s="5">
        <f>Q18+AF18-(C18+R18)</f>
        <v>132.29999999999995</v>
      </c>
      <c r="D64" s="2" t="str">
        <f>IF(B64&lt;0,COUNTIF(B$49:B64,"&lt;0"),"")</f>
        <v/>
      </c>
      <c r="E64" s="2" t="str">
        <f t="shared" si="58"/>
        <v/>
      </c>
    </row>
    <row r="65" spans="1:5" x14ac:dyDescent="0.25">
      <c r="A65" s="55" t="str">
        <f>A19</f>
        <v>Vas</v>
      </c>
      <c r="B65" s="5">
        <f>Q19+AF19-(C19+R19)</f>
        <v>74.099999999999909</v>
      </c>
      <c r="D65" s="2" t="str">
        <f>IF(B65&lt;0,COUNTIF(B$49:B65,"&lt;0"),"")</f>
        <v/>
      </c>
      <c r="E65" s="2" t="str">
        <f t="shared" si="58"/>
        <v/>
      </c>
    </row>
    <row r="66" spans="1:5" x14ac:dyDescent="0.25">
      <c r="A66" s="55" t="str">
        <f>A20</f>
        <v>Veszprém</v>
      </c>
      <c r="B66" s="5">
        <f>Q20+AF20-(C20+R20)</f>
        <v>-107.20000000000027</v>
      </c>
      <c r="D66" s="2">
        <f>IF(B66&lt;0,COUNTIF(B$49:B66,"&lt;0"),"")</f>
        <v>3</v>
      </c>
      <c r="E66" s="2" t="str">
        <f t="shared" si="58"/>
        <v>Veszprém</v>
      </c>
    </row>
    <row r="67" spans="1:5" x14ac:dyDescent="0.25">
      <c r="A67" s="55" t="str">
        <f>A21</f>
        <v>Zala</v>
      </c>
      <c r="B67" s="5">
        <f>Q21+AF21-(C21+R21)</f>
        <v>56.700000000000045</v>
      </c>
      <c r="D67" s="2" t="str">
        <f>IF(B67&lt;0,COUNTIF(B$49:B67,"&lt;0"),"")</f>
        <v/>
      </c>
      <c r="E67" s="2" t="str">
        <f t="shared" si="58"/>
        <v/>
      </c>
    </row>
    <row r="68" spans="1:5" x14ac:dyDescent="0.25">
      <c r="D68" s="2">
        <f>MAX(D49:D67)</f>
        <v>3</v>
      </c>
    </row>
  </sheetData>
  <sortState xmlns:xlrd2="http://schemas.microsoft.com/office/spreadsheetml/2017/richdata2" ref="A3:AF21">
    <sortCondition ref="A3:A21"/>
  </sortState>
  <mergeCells count="6">
    <mergeCell ref="R2:AF2"/>
    <mergeCell ref="C2:Q2"/>
    <mergeCell ref="B1:B2"/>
    <mergeCell ref="A1:A2"/>
    <mergeCell ref="AJ2:AO2"/>
    <mergeCell ref="AH2:AI2"/>
  </mergeCells>
  <phoneticPr fontId="11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C38ED-0BE5-4D55-B60E-AE77C31F5885}">
  <dimension ref="A1:G34"/>
  <sheetViews>
    <sheetView tabSelected="1" workbookViewId="0">
      <selection activeCell="C26" sqref="C26"/>
    </sheetView>
  </sheetViews>
  <sheetFormatPr defaultRowHeight="12.75" x14ac:dyDescent="0.2"/>
  <cols>
    <col min="1" max="1" width="28.28515625" customWidth="1"/>
    <col min="2" max="2" width="14.5703125" customWidth="1"/>
    <col min="3" max="3" width="24" bestFit="1" customWidth="1"/>
    <col min="4" max="4" width="10.42578125" bestFit="1" customWidth="1"/>
    <col min="5" max="5" width="14.5703125" customWidth="1"/>
    <col min="6" max="6" width="24" bestFit="1" customWidth="1"/>
    <col min="7" max="7" width="10.42578125" bestFit="1" customWidth="1"/>
  </cols>
  <sheetData>
    <row r="1" spans="1:7" ht="15" customHeight="1" x14ac:dyDescent="0.2">
      <c r="A1" s="47" t="s">
        <v>30</v>
      </c>
      <c r="B1" s="48" t="s">
        <v>26</v>
      </c>
      <c r="C1" s="48"/>
      <c r="D1" s="48"/>
      <c r="E1" s="48" t="s">
        <v>27</v>
      </c>
      <c r="F1" s="48"/>
      <c r="G1" s="48"/>
    </row>
    <row r="2" spans="1:7" ht="15" customHeight="1" x14ac:dyDescent="0.25">
      <c r="A2" s="47"/>
      <c r="B2" s="12" t="s">
        <v>23</v>
      </c>
      <c r="C2" s="12" t="s">
        <v>24</v>
      </c>
      <c r="D2" s="12" t="s">
        <v>25</v>
      </c>
      <c r="E2" s="12" t="s">
        <v>23</v>
      </c>
      <c r="F2" s="12" t="s">
        <v>24</v>
      </c>
      <c r="G2" s="12" t="s">
        <v>25</v>
      </c>
    </row>
    <row r="3" spans="1:7" ht="15" customHeight="1" x14ac:dyDescent="0.25">
      <c r="A3" s="47"/>
      <c r="B3" s="13">
        <f>Adatok!E44</f>
        <v>2021</v>
      </c>
      <c r="C3" s="56" t="str">
        <f ca="1">Adatok!E46</f>
        <v>Pest (Budapesttel együtt)</v>
      </c>
      <c r="D3" s="56">
        <f>Adatok!D43</f>
        <v>115</v>
      </c>
      <c r="E3" s="13">
        <f>Adatok!T44</f>
        <v>2010</v>
      </c>
      <c r="F3" s="13" t="str">
        <f ca="1">Adatok!T46</f>
        <v>Tolna</v>
      </c>
      <c r="G3" s="56">
        <f>Adatok!S43</f>
        <v>129.29999999999995</v>
      </c>
    </row>
    <row r="4" spans="1:7" ht="15" customHeight="1" x14ac:dyDescent="0.2"/>
    <row r="5" spans="1:7" ht="15" customHeight="1" x14ac:dyDescent="0.2">
      <c r="A5" s="44" t="s">
        <v>28</v>
      </c>
      <c r="B5" s="48" t="s">
        <v>26</v>
      </c>
      <c r="C5" s="48"/>
      <c r="D5" s="48"/>
      <c r="E5" s="48" t="s">
        <v>27</v>
      </c>
      <c r="F5" s="48"/>
      <c r="G5" s="48"/>
    </row>
    <row r="6" spans="1:7" ht="15" customHeight="1" x14ac:dyDescent="0.25">
      <c r="A6" s="45"/>
      <c r="B6" s="51" t="s">
        <v>29</v>
      </c>
      <c r="C6" s="51"/>
      <c r="D6" s="12" t="s">
        <v>25</v>
      </c>
      <c r="E6" s="51" t="s">
        <v>29</v>
      </c>
      <c r="F6" s="51"/>
      <c r="G6" s="12" t="s">
        <v>25</v>
      </c>
    </row>
    <row r="7" spans="1:7" ht="15" customHeight="1" x14ac:dyDescent="0.2">
      <c r="A7" s="46"/>
      <c r="B7" s="42" t="str">
        <f>Adatok!AN22</f>
        <v>csökkent</v>
      </c>
      <c r="C7" s="43"/>
      <c r="D7" s="14">
        <f>ABS(Adatok!AJ22)</f>
        <v>310</v>
      </c>
      <c r="E7" s="42" t="str">
        <f>Adatok!AO22</f>
        <v>nőtt</v>
      </c>
      <c r="F7" s="43"/>
      <c r="G7" s="14">
        <f>ABS(Adatok!AK22)</f>
        <v>1338.5999999999997</v>
      </c>
    </row>
    <row r="8" spans="1:7" ht="15" customHeight="1" x14ac:dyDescent="0.2"/>
    <row r="9" spans="1:7" ht="15" customHeight="1" x14ac:dyDescent="0.2">
      <c r="A9" s="50" t="s">
        <v>34</v>
      </c>
      <c r="B9" s="48" t="s">
        <v>32</v>
      </c>
      <c r="C9" s="48"/>
      <c r="D9" s="48"/>
      <c r="E9" s="48" t="s">
        <v>33</v>
      </c>
      <c r="F9" s="48"/>
      <c r="G9" s="48"/>
    </row>
    <row r="10" spans="1:7" ht="15" customHeight="1" x14ac:dyDescent="0.2">
      <c r="A10" s="50"/>
      <c r="B10" s="49" t="str">
        <f>INDEX(Adatok!A3:A21,MATCH(MAX(Adatok!AH3:AH21),Adatok!AH3:AH21,0))</f>
        <v>Fejér</v>
      </c>
      <c r="C10" s="49"/>
      <c r="D10" s="49"/>
      <c r="E10" s="49" t="str">
        <f>INDEX(Adatok!A3:A21,MATCH(MAX(Adatok!AI3:AI21),Adatok!AI3:AI21,0))</f>
        <v>Vas</v>
      </c>
      <c r="F10" s="49"/>
      <c r="G10" s="49"/>
    </row>
    <row r="11" spans="1:7" ht="15" customHeight="1" x14ac:dyDescent="0.2"/>
    <row r="12" spans="1:7" ht="15" customHeight="1" x14ac:dyDescent="0.2">
      <c r="A12" s="22" t="s">
        <v>31</v>
      </c>
      <c r="B12" s="14">
        <f>SUM(Adatok!B3:B21)</f>
        <v>93025.56</v>
      </c>
    </row>
    <row r="13" spans="1:7" ht="15" customHeight="1" x14ac:dyDescent="0.2"/>
    <row r="14" spans="1:7" ht="15" customHeight="1" x14ac:dyDescent="0.2">
      <c r="A14" s="53" t="s">
        <v>35</v>
      </c>
    </row>
    <row r="15" spans="1:7" ht="15" customHeight="1" x14ac:dyDescent="0.2">
      <c r="A15" s="54"/>
    </row>
    <row r="16" spans="1:7" x14ac:dyDescent="0.2">
      <c r="A16" s="52" t="str">
        <f>IF(ROW()-15&gt;Adatok!$D$68,"",VLOOKUP(ROW()-15,Adatok!$D$49:$E$67,2,FALSE))</f>
        <v>Bács-Kiskun</v>
      </c>
    </row>
    <row r="17" spans="1:1" x14ac:dyDescent="0.2">
      <c r="A17" s="52" t="str">
        <f>IF(ROW()-15&gt;Adatok!$D$68,"",VLOOKUP(ROW()-15,Adatok!$D$49:$E$67,2,FALSE))</f>
        <v>Szabolcs-Szatmár-Bereg</v>
      </c>
    </row>
    <row r="18" spans="1:1" x14ac:dyDescent="0.2">
      <c r="A18" s="52" t="str">
        <f>IF(ROW()-15&gt;Adatok!$D$68,"",VLOOKUP(ROW()-15,Adatok!$D$49:$E$67,2,FALSE))</f>
        <v>Veszprém</v>
      </c>
    </row>
    <row r="19" spans="1:1" x14ac:dyDescent="0.2">
      <c r="A19" s="52" t="str">
        <f>IF(ROW()-15&gt;Adatok!$D$68,"",VLOOKUP(ROW()-15,Adatok!$D$49:$E$67,2,FALSE))</f>
        <v/>
      </c>
    </row>
    <row r="20" spans="1:1" x14ac:dyDescent="0.2">
      <c r="A20" s="52" t="str">
        <f>IF(ROW()-15&gt;Adatok!$D$68,"",VLOOKUP(ROW()-15,Adatok!$D$49:$E$67,2,FALSE))</f>
        <v/>
      </c>
    </row>
    <row r="21" spans="1:1" x14ac:dyDescent="0.2">
      <c r="A21" s="52" t="str">
        <f>IF(ROW()-15&gt;Adatok!$D$68,"",VLOOKUP(ROW()-15,Adatok!$D$49:$E$67,2,FALSE))</f>
        <v/>
      </c>
    </row>
    <row r="22" spans="1:1" x14ac:dyDescent="0.2">
      <c r="A22" s="52" t="str">
        <f>IF(ROW()-15&gt;Adatok!$D$68,"",VLOOKUP(ROW()-15,Adatok!$D$49:$E$67,2,FALSE))</f>
        <v/>
      </c>
    </row>
    <row r="23" spans="1:1" x14ac:dyDescent="0.2">
      <c r="A23" s="52" t="str">
        <f>IF(ROW()-15&gt;Adatok!$D$68,"",VLOOKUP(ROW()-15,Adatok!$D$49:$E$67,2,FALSE))</f>
        <v/>
      </c>
    </row>
    <row r="24" spans="1:1" x14ac:dyDescent="0.2">
      <c r="A24" s="52" t="str">
        <f>IF(ROW()-15&gt;Adatok!$D$68,"",VLOOKUP(ROW()-15,Adatok!$D$49:$E$67,2,FALSE))</f>
        <v/>
      </c>
    </row>
    <row r="25" spans="1:1" x14ac:dyDescent="0.2">
      <c r="A25" s="52" t="str">
        <f>IF(ROW()-15&gt;Adatok!$D$68,"",VLOOKUP(ROW()-15,Adatok!$D$49:$E$67,2,FALSE))</f>
        <v/>
      </c>
    </row>
    <row r="26" spans="1:1" x14ac:dyDescent="0.2">
      <c r="A26" s="52" t="str">
        <f>IF(ROW()-15&gt;Adatok!$D$68,"",VLOOKUP(ROW()-15,Adatok!$D$49:$E$67,2,FALSE))</f>
        <v/>
      </c>
    </row>
    <row r="27" spans="1:1" x14ac:dyDescent="0.2">
      <c r="A27" s="52" t="str">
        <f>IF(ROW()-15&gt;Adatok!$D$68,"",VLOOKUP(ROW()-15,Adatok!$D$49:$E$67,2,FALSE))</f>
        <v/>
      </c>
    </row>
    <row r="28" spans="1:1" x14ac:dyDescent="0.2">
      <c r="A28" s="52" t="str">
        <f>IF(ROW()-15&gt;Adatok!$D$68,"",VLOOKUP(ROW()-15,Adatok!$D$49:$E$67,2,FALSE))</f>
        <v/>
      </c>
    </row>
    <row r="29" spans="1:1" x14ac:dyDescent="0.2">
      <c r="A29" s="52" t="str">
        <f>IF(ROW()-15&gt;Adatok!$D$68,"",VLOOKUP(ROW()-15,Adatok!$D$49:$E$67,2,FALSE))</f>
        <v/>
      </c>
    </row>
    <row r="30" spans="1:1" x14ac:dyDescent="0.2">
      <c r="A30" s="52" t="str">
        <f>IF(ROW()-15&gt;Adatok!$D$68,"",VLOOKUP(ROW()-15,Adatok!$D$49:$E$67,2,FALSE))</f>
        <v/>
      </c>
    </row>
    <row r="31" spans="1:1" x14ac:dyDescent="0.2">
      <c r="A31" s="52" t="str">
        <f>IF(ROW()-15&gt;Adatok!$D$68,"",VLOOKUP(ROW()-15,Adatok!$D$49:$E$67,2,FALSE))</f>
        <v/>
      </c>
    </row>
    <row r="32" spans="1:1" x14ac:dyDescent="0.2">
      <c r="A32" s="52" t="str">
        <f>IF(ROW()-15&gt;Adatok!$D$68,"",VLOOKUP(ROW()-15,Adatok!$D$49:$E$67,2,FALSE))</f>
        <v/>
      </c>
    </row>
    <row r="33" spans="1:1" x14ac:dyDescent="0.2">
      <c r="A33" s="52" t="str">
        <f>IF(ROW()-15&gt;Adatok!$D$68,"",VLOOKUP(ROW()-15,Adatok!$D$49:$E$67,2,FALSE))</f>
        <v/>
      </c>
    </row>
    <row r="34" spans="1:1" x14ac:dyDescent="0.2">
      <c r="A34" s="52" t="str">
        <f>IF(ROW()-15&gt;Adatok!$D$68,"",VLOOKUP(ROW()-15,Adatok!$D$49:$E$67,2,FALSE))</f>
        <v/>
      </c>
    </row>
  </sheetData>
  <mergeCells count="16">
    <mergeCell ref="A1:A3"/>
    <mergeCell ref="B1:D1"/>
    <mergeCell ref="E1:G1"/>
    <mergeCell ref="B5:D5"/>
    <mergeCell ref="E5:G5"/>
    <mergeCell ref="B7:C7"/>
    <mergeCell ref="E7:F7"/>
    <mergeCell ref="A5:A7"/>
    <mergeCell ref="A14:A15"/>
    <mergeCell ref="B9:D9"/>
    <mergeCell ref="E9:G9"/>
    <mergeCell ref="E10:G10"/>
    <mergeCell ref="B10:D10"/>
    <mergeCell ref="A9:A10"/>
    <mergeCell ref="B6:C6"/>
    <mergeCell ref="E6:F6"/>
  </mergeCells>
  <conditionalFormatting sqref="A16:A34">
    <cfRule type="notContainsBlanks" dxfId="0" priority="1">
      <formula>LEN(TRIM(A16))&gt;0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Diagramok</vt:lpstr>
      </vt:variant>
      <vt:variant>
        <vt:i4>1</vt:i4>
      </vt:variant>
    </vt:vector>
  </HeadingPairs>
  <TitlesOfParts>
    <vt:vector size="3" baseType="lpstr">
      <vt:lpstr>Adatok</vt:lpstr>
      <vt:lpstr>Valasz</vt:lpstr>
      <vt:lpstr>közút - három megye</vt:lpstr>
    </vt:vector>
  </TitlesOfParts>
  <Company>KSH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Kecskés Beatrix</dc:creator>
  <cp:lastModifiedBy>Tamás</cp:lastModifiedBy>
  <dcterms:created xsi:type="dcterms:W3CDTF">2022-08-12T10:20:44Z</dcterms:created>
  <dcterms:modified xsi:type="dcterms:W3CDTF">2022-11-20T14:20:25Z</dcterms:modified>
</cp:coreProperties>
</file>