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redmények" sheetId="1" r:id="rId1"/>
    <sheet name="pontszámok" sheetId="2" r:id="rId2"/>
  </sheets>
  <definedNames>
    <definedName name="_xlnm._FilterDatabase" localSheetId="0" hidden="1">eredmények!$A$7:$I$45</definedName>
  </definedNames>
  <calcPr calcId="152511"/>
</workbook>
</file>

<file path=xl/calcChain.xml><?xml version="1.0" encoding="utf-8"?>
<calcChain xmlns="http://schemas.openxmlformats.org/spreadsheetml/2006/main">
  <c r="M2" i="1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2" i="2"/>
  <c r="L22" i="1" l="1"/>
  <c r="L30" i="1"/>
  <c r="L25" i="1"/>
  <c r="L23" i="1"/>
  <c r="L33" i="1"/>
  <c r="L29" i="1"/>
  <c r="L44" i="1"/>
  <c r="L40" i="1"/>
  <c r="L39" i="1"/>
  <c r="L28" i="1"/>
  <c r="L43" i="1"/>
  <c r="L26" i="1"/>
  <c r="L21" i="1"/>
  <c r="L41" i="1"/>
  <c r="L34" i="1"/>
  <c r="L37" i="1"/>
  <c r="L24" i="1"/>
  <c r="L27" i="1"/>
  <c r="L42" i="1"/>
  <c r="L35" i="1"/>
  <c r="L38" i="1"/>
  <c r="L36" i="1"/>
  <c r="L31" i="1"/>
  <c r="L32" i="1"/>
  <c r="L45" i="1"/>
  <c r="I50" i="1"/>
  <c r="H50" i="1"/>
  <c r="E50" i="1"/>
  <c r="D50" i="1"/>
  <c r="F50" i="1"/>
  <c r="G50" i="1"/>
  <c r="C50" i="1"/>
  <c r="C4" i="2"/>
  <c r="D4" i="2"/>
  <c r="E4" i="2"/>
  <c r="F4" i="2"/>
  <c r="G4" i="2"/>
  <c r="H4" i="2"/>
  <c r="I4" i="2"/>
  <c r="C5" i="2"/>
  <c r="D5" i="2"/>
  <c r="E5" i="2"/>
  <c r="F5" i="2"/>
  <c r="G5" i="2"/>
  <c r="H5" i="2"/>
  <c r="I5" i="2"/>
  <c r="C6" i="2"/>
  <c r="D6" i="2"/>
  <c r="E6" i="2"/>
  <c r="F6" i="2"/>
  <c r="G6" i="2"/>
  <c r="H6" i="2"/>
  <c r="I6" i="2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C10" i="2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18" i="2"/>
  <c r="D18" i="2"/>
  <c r="E18" i="2"/>
  <c r="F18" i="2"/>
  <c r="G18" i="2"/>
  <c r="H18" i="2"/>
  <c r="I18" i="2"/>
  <c r="C19" i="2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F21" i="2"/>
  <c r="G21" i="2"/>
  <c r="H21" i="2"/>
  <c r="I21" i="2"/>
  <c r="C22" i="2"/>
  <c r="D22" i="2"/>
  <c r="E22" i="2"/>
  <c r="F22" i="2"/>
  <c r="G22" i="2"/>
  <c r="H22" i="2"/>
  <c r="I22" i="2"/>
  <c r="C23" i="2"/>
  <c r="D23" i="2"/>
  <c r="E23" i="2"/>
  <c r="F23" i="2"/>
  <c r="G23" i="2"/>
  <c r="H23" i="2"/>
  <c r="I23" i="2"/>
  <c r="C24" i="2"/>
  <c r="D24" i="2"/>
  <c r="E24" i="2"/>
  <c r="F24" i="2"/>
  <c r="G24" i="2"/>
  <c r="H24" i="2"/>
  <c r="I24" i="2"/>
  <c r="C25" i="2"/>
  <c r="D25" i="2"/>
  <c r="E25" i="2"/>
  <c r="F25" i="2"/>
  <c r="G25" i="2"/>
  <c r="H25" i="2"/>
  <c r="I25" i="2"/>
  <c r="C26" i="2"/>
  <c r="D26" i="2"/>
  <c r="E26" i="2"/>
  <c r="F26" i="2"/>
  <c r="G26" i="2"/>
  <c r="H26" i="2"/>
  <c r="I26" i="2"/>
  <c r="C27" i="2"/>
  <c r="D27" i="2"/>
  <c r="E27" i="2"/>
  <c r="F27" i="2"/>
  <c r="G27" i="2"/>
  <c r="H27" i="2"/>
  <c r="I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C33" i="2"/>
  <c r="D33" i="2"/>
  <c r="E33" i="2"/>
  <c r="F33" i="2"/>
  <c r="G33" i="2"/>
  <c r="H33" i="2"/>
  <c r="I33" i="2"/>
  <c r="C34" i="2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0" i="2"/>
  <c r="D40" i="2"/>
  <c r="E40" i="2"/>
  <c r="F40" i="2"/>
  <c r="G40" i="2"/>
  <c r="H40" i="2"/>
  <c r="I40" i="2"/>
  <c r="C3" i="2"/>
  <c r="D3" i="2"/>
  <c r="E3" i="2"/>
  <c r="F3" i="2"/>
  <c r="G3" i="2"/>
  <c r="H3" i="2"/>
  <c r="I3" i="2"/>
  <c r="D2" i="2"/>
  <c r="E2" i="2"/>
  <c r="F2" i="2"/>
  <c r="G2" i="2"/>
  <c r="H2" i="2"/>
  <c r="I2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2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3" i="2"/>
  <c r="A2" i="2"/>
  <c r="L17" i="1" l="1"/>
  <c r="L16" i="1"/>
  <c r="L8" i="1" l="1"/>
  <c r="M8" i="1" s="1"/>
  <c r="L13" i="1"/>
  <c r="M13" i="1" s="1"/>
  <c r="L9" i="1"/>
  <c r="M9" i="1" s="1"/>
  <c r="L12" i="1"/>
  <c r="N12" i="1" s="1"/>
  <c r="L15" i="1"/>
  <c r="N15" i="1" s="1"/>
  <c r="L10" i="1"/>
  <c r="N10" i="1" s="1"/>
  <c r="L14" i="1"/>
  <c r="M14" i="1" s="1"/>
  <c r="L11" i="1"/>
  <c r="N11" i="1" s="1"/>
  <c r="N8" i="1"/>
  <c r="M12" i="1"/>
  <c r="M16" i="1"/>
  <c r="N16" i="1"/>
  <c r="N9" i="1"/>
  <c r="N13" i="1"/>
  <c r="N17" i="1"/>
  <c r="M17" i="1"/>
  <c r="M10" i="1"/>
  <c r="M15" i="1" l="1"/>
  <c r="M11" i="1"/>
  <c r="N14" i="1"/>
</calcChain>
</file>

<file path=xl/sharedStrings.xml><?xml version="1.0" encoding="utf-8"?>
<sst xmlns="http://schemas.openxmlformats.org/spreadsheetml/2006/main" count="134" uniqueCount="82">
  <si>
    <t>100 méteres gátfutás (s)</t>
  </si>
  <si>
    <t>200 méteres síkfutás (s)</t>
  </si>
  <si>
    <t>800 méteres síkfutás (s)</t>
  </si>
  <si>
    <t>Gerelyhajítás (m)</t>
  </si>
  <si>
    <t>Magasugrás (cm)</t>
  </si>
  <si>
    <t>Súlylökés (m)</t>
  </si>
  <si>
    <t>Távolugrás (cm)</t>
  </si>
  <si>
    <t>A</t>
  </si>
  <si>
    <t>B</t>
  </si>
  <si>
    <t>C</t>
  </si>
  <si>
    <t>Név</t>
  </si>
  <si>
    <t>Nemzet</t>
  </si>
  <si>
    <t>Eredmények</t>
  </si>
  <si>
    <t xml:space="preserve"> Lyudmyla Yosypenko </t>
  </si>
  <si>
    <t>UKR</t>
  </si>
  <si>
    <t xml:space="preserve"> Jessica Samuelsson </t>
  </si>
  <si>
    <t>SWE</t>
  </si>
  <si>
    <t xml:space="preserve"> Louise Hazel </t>
  </si>
  <si>
    <t>GBR</t>
  </si>
  <si>
    <t xml:space="preserve"> Olga Kurban </t>
  </si>
  <si>
    <t>RUS</t>
  </si>
  <si>
    <t xml:space="preserve"> Sarah Cowley </t>
  </si>
  <si>
    <t>NZL</t>
  </si>
  <si>
    <t xml:space="preserve"> Brianne Theisen </t>
  </si>
  <si>
    <t>CAN</t>
  </si>
  <si>
    <t xml:space="preserve"> Sara Aerts </t>
  </si>
  <si>
    <t>BEL</t>
  </si>
  <si>
    <t xml:space="preserve"> Margaret Simpson </t>
  </si>
  <si>
    <t>GHA</t>
  </si>
  <si>
    <t xml:space="preserve"> Sofia Ifadidou </t>
  </si>
  <si>
    <t>GRE</t>
  </si>
  <si>
    <t xml:space="preserve"> Jessica Ennis </t>
  </si>
  <si>
    <t xml:space="preserve"> Marisa De Aniceto </t>
  </si>
  <si>
    <t>FRA</t>
  </si>
  <si>
    <t xml:space="preserve"> Yana Maksimava </t>
  </si>
  <si>
    <t>BLR</t>
  </si>
  <si>
    <t xml:space="preserve"> Dafne Schippers </t>
  </si>
  <si>
    <t>NED</t>
  </si>
  <si>
    <t xml:space="preserve"> Hyleas Fountain </t>
  </si>
  <si>
    <t>USA</t>
  </si>
  <si>
    <t xml:space="preserve"> Grit Šadeiko </t>
  </si>
  <si>
    <t>EST</t>
  </si>
  <si>
    <t xml:space="preserve"> Ida Marcussen </t>
  </si>
  <si>
    <t>NOR</t>
  </si>
  <si>
    <t xml:space="preserve"> Irina Karpova </t>
  </si>
  <si>
    <t>KAZ</t>
  </si>
  <si>
    <t xml:space="preserve"> Sharon Day </t>
  </si>
  <si>
    <t xml:space="preserve"> Jennifer Oeser </t>
  </si>
  <si>
    <t>GER</t>
  </si>
  <si>
    <t xml:space="preserve"> Tatyana Chernova </t>
  </si>
  <si>
    <t xml:space="preserve"> Aiga Grabuste </t>
  </si>
  <si>
    <t>LAT</t>
  </si>
  <si>
    <t xml:space="preserve"> Kristina Savitskaya </t>
  </si>
  <si>
    <t xml:space="preserve"> Eliška Klučinová </t>
  </si>
  <si>
    <t>CZE</t>
  </si>
  <si>
    <t xml:space="preserve"> Hanna Melnychenko </t>
  </si>
  <si>
    <t xml:space="preserve"> Uhunoma Osazuwa </t>
  </si>
  <si>
    <t>NGR</t>
  </si>
  <si>
    <t xml:space="preserve"> Györgyi Farkas </t>
  </si>
  <si>
    <t>HUN</t>
  </si>
  <si>
    <t xml:space="preserve"> Nadine Broersen </t>
  </si>
  <si>
    <t xml:space="preserve"> Jessica Zelinka </t>
  </si>
  <si>
    <t xml:space="preserve"> Austra Skujyte </t>
  </si>
  <si>
    <t>LTU</t>
  </si>
  <si>
    <t xml:space="preserve"> Laura Ikauniece </t>
  </si>
  <si>
    <t xml:space="preserve"> Antoinette Nana Djimou Ida </t>
  </si>
  <si>
    <t xml:space="preserve"> Katarina Johnson-Thompson </t>
  </si>
  <si>
    <t xml:space="preserve"> Julia Mächtig </t>
  </si>
  <si>
    <t xml:space="preserve"> Ellen Sprunger </t>
  </si>
  <si>
    <t>SUI</t>
  </si>
  <si>
    <t xml:space="preserve"> Nataliya Dobrynska </t>
  </si>
  <si>
    <t xml:space="preserve"> Ivona Dadic </t>
  </si>
  <si>
    <t>AUT</t>
  </si>
  <si>
    <t xml:space="preserve"> Chantae McMillan </t>
  </si>
  <si>
    <t xml:space="preserve"> Lilli Schwarzkopf </t>
  </si>
  <si>
    <t xml:space="preserve"> Karolina Tymińska </t>
  </si>
  <si>
    <t>POL</t>
  </si>
  <si>
    <t>Összpont</t>
  </si>
  <si>
    <t>Résztvevők</t>
  </si>
  <si>
    <t>Versenyt teljesítők száma</t>
  </si>
  <si>
    <t>Helyezettek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</si>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</sst>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Unicode MS"/>
      <family val="2"/>
      <charset val="238"/>
    </font>
    <font>
      <sz val="10"/>
      <color theme="0"/>
      <name val="Arial Unicode MS"/>
      <family val="2"/>
      <charset val="238"/>
    </font>
    <font>
      <sz val="11"/>
      <color theme="0"/>
      <name val="Calibri"/>
      <family val="2"/>
      <scheme val="minor"/>
    </font>
    <font>
      <b/>
      <i/>
      <sz val="10"/>
      <color theme="1"/>
      <name val="Arial Unicode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M2" sqref="M2"/>
    </sheetView>
  </sheetViews>
  <sheetFormatPr defaultRowHeight="15" x14ac:dyDescent="0.25"/>
  <cols>
    <col min="1" max="1" width="26.42578125" bestFit="1" customWidth="1"/>
    <col min="2" max="2" width="8" bestFit="1" customWidth="1"/>
    <col min="3" max="3" width="22.28515625" customWidth="1"/>
    <col min="4" max="4" width="20" customWidth="1"/>
    <col min="5" max="5" width="18" customWidth="1"/>
    <col min="6" max="6" width="16.28515625" bestFit="1" customWidth="1"/>
    <col min="7" max="7" width="15.85546875" bestFit="1" customWidth="1"/>
    <col min="8" max="8" width="14.7109375" bestFit="1" customWidth="1"/>
    <col min="9" max="9" width="17.85546875" bestFit="1" customWidth="1"/>
    <col min="11" max="11" width="8.85546875" customWidth="1"/>
    <col min="12" max="12" width="11" bestFit="1" customWidth="1"/>
    <col min="13" max="13" width="29.85546875" customWidth="1"/>
    <col min="14" max="14" width="8" bestFit="1" customWidth="1"/>
  </cols>
  <sheetData>
    <row r="1" spans="1:14" ht="104.1" customHeight="1" x14ac:dyDescent="0.25">
      <c r="A1" s="1"/>
      <c r="C1" s="5" t="s">
        <v>0</v>
      </c>
      <c r="D1" s="5" t="s">
        <v>1</v>
      </c>
      <c r="E1" s="5" t="s">
        <v>2</v>
      </c>
      <c r="F1" s="6" t="s">
        <v>3</v>
      </c>
      <c r="G1" s="6" t="s">
        <v>4</v>
      </c>
      <c r="H1" s="6" t="s">
        <v>5</v>
      </c>
      <c r="I1" s="6" t="s">
        <v>6</v>
      </c>
      <c r="M1" s="5" t="s">
        <v>79</v>
      </c>
    </row>
    <row r="2" spans="1:14" x14ac:dyDescent="0.25">
      <c r="A2" s="13" t="s">
        <v>7</v>
      </c>
      <c r="C2">
        <v>9.2307600000000001</v>
      </c>
      <c r="D2">
        <v>4.9908700000000001</v>
      </c>
      <c r="E2">
        <v>0.11193</v>
      </c>
      <c r="F2">
        <v>15.9803</v>
      </c>
      <c r="G2">
        <v>1.8452299999999999</v>
      </c>
      <c r="H2">
        <v>56.021099999999997</v>
      </c>
      <c r="I2">
        <v>0.188807</v>
      </c>
      <c r="M2" s="2">
        <f>COUNT(pontszámok!J2:J40)</f>
        <v>31</v>
      </c>
    </row>
    <row r="3" spans="1:14" x14ac:dyDescent="0.25">
      <c r="A3" s="13" t="s">
        <v>8</v>
      </c>
      <c r="C3">
        <v>26.7</v>
      </c>
      <c r="D3">
        <v>42.5</v>
      </c>
      <c r="E3">
        <v>254</v>
      </c>
      <c r="F3">
        <v>3.8</v>
      </c>
      <c r="G3">
        <v>75</v>
      </c>
      <c r="H3">
        <v>1.5</v>
      </c>
      <c r="I3">
        <v>210</v>
      </c>
    </row>
    <row r="4" spans="1:14" x14ac:dyDescent="0.25">
      <c r="A4" s="13" t="s">
        <v>9</v>
      </c>
      <c r="C4">
        <v>1.835</v>
      </c>
      <c r="D4">
        <v>1.81</v>
      </c>
      <c r="E4">
        <v>1.88</v>
      </c>
      <c r="F4">
        <v>1.04</v>
      </c>
      <c r="G4">
        <v>1.3480000000000001</v>
      </c>
      <c r="H4">
        <v>1.05</v>
      </c>
      <c r="I4">
        <v>1.41</v>
      </c>
    </row>
    <row r="5" spans="1:14" ht="15.75" thickBot="1" x14ac:dyDescent="0.3">
      <c r="A5" s="1"/>
    </row>
    <row r="6" spans="1:14" ht="15.75" thickBot="1" x14ac:dyDescent="0.3">
      <c r="A6" s="7" t="s">
        <v>10</v>
      </c>
      <c r="B6" s="8" t="s">
        <v>11</v>
      </c>
      <c r="C6" s="14" t="s">
        <v>12</v>
      </c>
      <c r="D6" s="14"/>
      <c r="E6" s="14"/>
      <c r="F6" s="14"/>
      <c r="G6" s="14"/>
      <c r="H6" s="14"/>
      <c r="I6" s="14"/>
      <c r="K6" s="15" t="s">
        <v>80</v>
      </c>
      <c r="L6" s="16"/>
      <c r="M6" s="16"/>
      <c r="N6" s="17"/>
    </row>
    <row r="7" spans="1:14" x14ac:dyDescent="0.25">
      <c r="A7" s="12" t="s">
        <v>13</v>
      </c>
      <c r="B7" s="11" t="s">
        <v>14</v>
      </c>
      <c r="C7" s="11">
        <v>13.25</v>
      </c>
      <c r="D7" s="11">
        <v>23.68</v>
      </c>
      <c r="E7" s="11">
        <v>133.28</v>
      </c>
      <c r="F7" s="11">
        <v>49.63</v>
      </c>
      <c r="G7" s="11">
        <v>183</v>
      </c>
      <c r="H7" s="11">
        <v>13.9</v>
      </c>
      <c r="I7" s="11">
        <v>631</v>
      </c>
      <c r="K7" s="11" t="s">
        <v>81</v>
      </c>
      <c r="L7" s="11" t="s">
        <v>77</v>
      </c>
      <c r="M7" s="11" t="s">
        <v>10</v>
      </c>
      <c r="N7" s="11" t="s">
        <v>11</v>
      </c>
    </row>
    <row r="8" spans="1:14" x14ac:dyDescent="0.25">
      <c r="A8" s="10" t="s">
        <v>15</v>
      </c>
      <c r="B8" s="9" t="s">
        <v>16</v>
      </c>
      <c r="C8" s="9">
        <v>13.58</v>
      </c>
      <c r="D8" s="9">
        <v>24.25</v>
      </c>
      <c r="E8" s="9">
        <v>131.31</v>
      </c>
      <c r="F8" s="9">
        <v>42.02</v>
      </c>
      <c r="G8" s="9">
        <v>177</v>
      </c>
      <c r="H8" s="9">
        <v>14.18</v>
      </c>
      <c r="I8" s="9">
        <v>618</v>
      </c>
      <c r="K8" s="9">
        <v>1</v>
      </c>
      <c r="L8" s="9">
        <f>LARGE(pontszámok!$J$2:$J$40,1)</f>
        <v>6955</v>
      </c>
      <c r="M8" s="9" t="str">
        <f>INDEX(pontszámok!$A$2:$J$40,MATCH(eredmények!L8,pontszámok!$J$2:$J$40,0),1)</f>
        <v xml:space="preserve"> Jessica Ennis </v>
      </c>
      <c r="N8" s="9" t="str">
        <f>INDEX(pontszámok!$A$2:$J$40,MATCH(eredmények!L8,pontszámok!$J$2:$J$40,0),2)</f>
        <v>GBR</v>
      </c>
    </row>
    <row r="9" spans="1:14" x14ac:dyDescent="0.25">
      <c r="A9" s="10" t="s">
        <v>17</v>
      </c>
      <c r="B9" s="9" t="s">
        <v>18</v>
      </c>
      <c r="C9" s="9">
        <v>13.48</v>
      </c>
      <c r="D9" s="9">
        <v>24.48</v>
      </c>
      <c r="E9" s="9">
        <v>138.78</v>
      </c>
      <c r="F9" s="9">
        <v>47.38</v>
      </c>
      <c r="G9" s="9">
        <v>159</v>
      </c>
      <c r="H9" s="9">
        <v>12.81</v>
      </c>
      <c r="I9" s="9">
        <v>577</v>
      </c>
      <c r="K9" s="9">
        <v>2</v>
      </c>
      <c r="L9" s="9">
        <f>LARGE(pontszámok!$J$2:$J$40,2)</f>
        <v>6649</v>
      </c>
      <c r="M9" s="9" t="str">
        <f>INDEX(pontszámok!$A$2:$J$40,MATCH(eredmények!L9,pontszámok!$J$2:$J$40,0),1)</f>
        <v xml:space="preserve"> Lilli Schwarzkopf </v>
      </c>
      <c r="N9" s="9" t="str">
        <f>INDEX(pontszámok!$A$2:$J$40,MATCH(eredmények!L9,pontszámok!$J$2:$J$40,0),2)</f>
        <v>GER</v>
      </c>
    </row>
    <row r="10" spans="1:14" x14ac:dyDescent="0.25">
      <c r="A10" s="10" t="s">
        <v>19</v>
      </c>
      <c r="B10" s="9" t="s">
        <v>20</v>
      </c>
      <c r="C10" s="9">
        <v>13.46</v>
      </c>
      <c r="D10" s="9">
        <v>23.88</v>
      </c>
      <c r="E10" s="9">
        <v>139.82</v>
      </c>
      <c r="F10" s="9">
        <v>40.36</v>
      </c>
      <c r="G10" s="9">
        <v>180</v>
      </c>
      <c r="H10" s="9">
        <v>13.71</v>
      </c>
      <c r="I10" s="9">
        <v>583</v>
      </c>
      <c r="K10" s="9">
        <v>3</v>
      </c>
      <c r="L10" s="9">
        <f>LARGE(pontszámok!$J$2:$J$40,3)</f>
        <v>6628</v>
      </c>
      <c r="M10" s="9" t="str">
        <f>INDEX(pontszámok!$A$2:$J$40,MATCH(eredmények!L10,pontszámok!$J$2:$J$40,0),1)</f>
        <v xml:space="preserve"> Tatyana Chernova </v>
      </c>
      <c r="N10" s="9" t="str">
        <f>INDEX(pontszámok!$A$2:$J$40,MATCH(eredmények!L10,pontszámok!$J$2:$J$40,0),2)</f>
        <v>RUS</v>
      </c>
    </row>
    <row r="11" spans="1:14" x14ac:dyDescent="0.25">
      <c r="A11" s="10" t="s">
        <v>21</v>
      </c>
      <c r="B11" s="9" t="s">
        <v>22</v>
      </c>
      <c r="C11" s="9">
        <v>13.95</v>
      </c>
      <c r="D11" s="9">
        <v>25.6</v>
      </c>
      <c r="E11" s="9">
        <v>139.01</v>
      </c>
      <c r="F11" s="9">
        <v>41.9</v>
      </c>
      <c r="G11" s="9">
        <v>180</v>
      </c>
      <c r="H11" s="9">
        <v>12.37</v>
      </c>
      <c r="I11" s="9">
        <v>600</v>
      </c>
      <c r="K11" s="9">
        <v>4</v>
      </c>
      <c r="L11" s="9">
        <f>LARGE(pontszámok!$J$2:$J$40,4)</f>
        <v>6618</v>
      </c>
      <c r="M11" s="9" t="str">
        <f>INDEX(pontszámok!$A$2:$J$40,MATCH(eredmények!L11,pontszámok!$J$2:$J$40,0),1)</f>
        <v xml:space="preserve"> Lyudmyla Yosypenko </v>
      </c>
      <c r="N11" s="9" t="str">
        <f>INDEX(pontszámok!$A$2:$J$40,MATCH(eredmények!L11,pontszámok!$J$2:$J$40,0),2)</f>
        <v>UKR</v>
      </c>
    </row>
    <row r="12" spans="1:14" x14ac:dyDescent="0.25">
      <c r="A12" s="10" t="s">
        <v>23</v>
      </c>
      <c r="B12" s="9" t="s">
        <v>24</v>
      </c>
      <c r="C12" s="9">
        <v>13.3</v>
      </c>
      <c r="D12" s="9">
        <v>24.35</v>
      </c>
      <c r="E12" s="9">
        <v>129.27000000000001</v>
      </c>
      <c r="F12" s="9">
        <v>46.47</v>
      </c>
      <c r="G12" s="9">
        <v>183</v>
      </c>
      <c r="H12" s="9">
        <v>12.89</v>
      </c>
      <c r="I12" s="9">
        <v>601</v>
      </c>
      <c r="K12" s="9">
        <v>5</v>
      </c>
      <c r="L12" s="9">
        <f>LARGE(pontszámok!$J$2:$J$40,5)</f>
        <v>6599</v>
      </c>
      <c r="M12" s="9" t="str">
        <f>INDEX(pontszámok!$A$2:$J$40,MATCH(eredmények!L12,pontszámok!$J$2:$J$40,0),1)</f>
        <v xml:space="preserve"> Austra Skujyte </v>
      </c>
      <c r="N12" s="9" t="str">
        <f>INDEX(pontszámok!$A$2:$J$40,MATCH(eredmények!L12,pontszámok!$J$2:$J$40,0),2)</f>
        <v>LTU</v>
      </c>
    </row>
    <row r="13" spans="1:14" x14ac:dyDescent="0.25">
      <c r="A13" s="10" t="s">
        <v>25</v>
      </c>
      <c r="B13" s="9" t="s">
        <v>26</v>
      </c>
      <c r="C13" s="9">
        <v>12.94</v>
      </c>
      <c r="D13" s="9"/>
      <c r="E13" s="9"/>
      <c r="F13" s="9"/>
      <c r="G13" s="9">
        <v>165</v>
      </c>
      <c r="H13" s="9">
        <v>14.43</v>
      </c>
      <c r="I13" s="9"/>
      <c r="K13" s="9">
        <v>6</v>
      </c>
      <c r="L13" s="9">
        <f>LARGE(pontszámok!$J$2:$J$40,6)</f>
        <v>6576</v>
      </c>
      <c r="M13" s="9" t="str">
        <f>INDEX(pontszámok!$A$2:$J$40,MATCH(eredmények!L13,pontszámok!$J$2:$J$40,0),1)</f>
        <v xml:space="preserve"> Antoinette Nana Djimou Ida </v>
      </c>
      <c r="N13" s="9" t="str">
        <f>INDEX(pontszámok!$A$2:$J$40,MATCH(eredmények!L13,pontszámok!$J$2:$J$40,0),2)</f>
        <v>FRA</v>
      </c>
    </row>
    <row r="14" spans="1:14" x14ac:dyDescent="0.25">
      <c r="A14" s="10" t="s">
        <v>27</v>
      </c>
      <c r="B14" s="9" t="s">
        <v>28</v>
      </c>
      <c r="C14" s="9"/>
      <c r="D14" s="9"/>
      <c r="E14" s="9"/>
      <c r="F14" s="9"/>
      <c r="G14" s="9"/>
      <c r="H14" s="9"/>
      <c r="I14" s="9"/>
      <c r="K14" s="9">
        <v>7</v>
      </c>
      <c r="L14" s="9">
        <f>LARGE(pontszámok!$J$2:$J$40,7)</f>
        <v>6480</v>
      </c>
      <c r="M14" s="9" t="str">
        <f>INDEX(pontszámok!$A$2:$J$40,MATCH(eredmények!L14,pontszámok!$J$2:$J$40,0),1)</f>
        <v xml:space="preserve"> Jessica Zelinka </v>
      </c>
      <c r="N14" s="9" t="str">
        <f>INDEX(pontszámok!$A$2:$J$40,MATCH(eredmények!L14,pontszámok!$J$2:$J$40,0),2)</f>
        <v>CAN</v>
      </c>
    </row>
    <row r="15" spans="1:14" x14ac:dyDescent="0.25">
      <c r="A15" s="10" t="s">
        <v>29</v>
      </c>
      <c r="B15" s="9" t="s">
        <v>30</v>
      </c>
      <c r="C15" s="9">
        <v>13.82</v>
      </c>
      <c r="D15" s="9">
        <v>25.91</v>
      </c>
      <c r="E15" s="9">
        <v>142.03</v>
      </c>
      <c r="F15" s="9">
        <v>56.96</v>
      </c>
      <c r="G15" s="9">
        <v>168</v>
      </c>
      <c r="H15" s="9">
        <v>12.96</v>
      </c>
      <c r="I15" s="9">
        <v>581</v>
      </c>
      <c r="K15" s="9">
        <v>8</v>
      </c>
      <c r="L15" s="9">
        <f>LARGE(pontszámok!$J$2:$J$40,8)</f>
        <v>6452</v>
      </c>
      <c r="M15" s="9" t="str">
        <f>INDEX(pontszámok!$A$2:$J$40,MATCH(eredmények!L15,pontszámok!$J$2:$J$40,0),1)</f>
        <v xml:space="preserve"> Kristina Savitskaya </v>
      </c>
      <c r="N15" s="9" t="str">
        <f>INDEX(pontszámok!$A$2:$J$40,MATCH(eredmények!L15,pontszámok!$J$2:$J$40,0),2)</f>
        <v>RUS</v>
      </c>
    </row>
    <row r="16" spans="1:14" x14ac:dyDescent="0.25">
      <c r="A16" s="10" t="s">
        <v>31</v>
      </c>
      <c r="B16" s="9" t="s">
        <v>18</v>
      </c>
      <c r="C16" s="9">
        <v>12.54</v>
      </c>
      <c r="D16" s="9">
        <v>22.83</v>
      </c>
      <c r="E16" s="9">
        <v>128.65</v>
      </c>
      <c r="F16" s="9">
        <v>47.49</v>
      </c>
      <c r="G16" s="9">
        <v>186</v>
      </c>
      <c r="H16" s="9">
        <v>14.28</v>
      </c>
      <c r="I16" s="9">
        <v>648</v>
      </c>
      <c r="K16" s="9">
        <v>9</v>
      </c>
      <c r="L16" s="9">
        <f>LARGE(pontszámok!$J$2:$J$40,9)</f>
        <v>6414</v>
      </c>
      <c r="M16" s="9" t="str">
        <f>INDEX(pontszámok!$A$2:$J$40,MATCH(eredmények!L16,pontszámok!$J$2:$J$40,0),1)</f>
        <v xml:space="preserve"> Laura Ikauniece </v>
      </c>
      <c r="N16" s="9" t="str">
        <f>INDEX(pontszámok!$A$2:$J$40,MATCH(eredmények!L16,pontszámok!$J$2:$J$40,0),2)</f>
        <v>LAT</v>
      </c>
    </row>
    <row r="17" spans="1:14" x14ac:dyDescent="0.25">
      <c r="A17" s="10" t="s">
        <v>32</v>
      </c>
      <c r="B17" s="9" t="s">
        <v>33</v>
      </c>
      <c r="C17" s="9">
        <v>13.74</v>
      </c>
      <c r="D17" s="9">
        <v>25.26</v>
      </c>
      <c r="E17" s="9">
        <v>136.19999999999999</v>
      </c>
      <c r="F17" s="9">
        <v>51.98</v>
      </c>
      <c r="G17" s="9">
        <v>171</v>
      </c>
      <c r="H17" s="9">
        <v>13.09</v>
      </c>
      <c r="I17" s="9">
        <v>576</v>
      </c>
      <c r="K17" s="9">
        <v>10</v>
      </c>
      <c r="L17" s="9">
        <f>LARGE(pontszámok!$J$2:$J$40,10)</f>
        <v>6392</v>
      </c>
      <c r="M17" s="9" t="str">
        <f>INDEX(pontszámok!$A$2:$J$40,MATCH(eredmények!L17,pontszámok!$J$2:$J$40,0),1)</f>
        <v xml:space="preserve"> Hanna Melnychenko </v>
      </c>
      <c r="N17" s="9" t="str">
        <f>INDEX(pontszámok!$A$2:$J$40,MATCH(eredmények!L17,pontszámok!$J$2:$J$40,0),2)</f>
        <v>UKR</v>
      </c>
    </row>
    <row r="18" spans="1:14" x14ac:dyDescent="0.25">
      <c r="A18" s="10" t="s">
        <v>34</v>
      </c>
      <c r="B18" s="9" t="s">
        <v>35</v>
      </c>
      <c r="C18" s="9">
        <v>13.97</v>
      </c>
      <c r="D18" s="9">
        <v>25.43</v>
      </c>
      <c r="E18" s="9">
        <v>133.37</v>
      </c>
      <c r="F18" s="9">
        <v>42.33</v>
      </c>
      <c r="G18" s="9">
        <v>189</v>
      </c>
      <c r="H18" s="9">
        <v>14.09</v>
      </c>
      <c r="I18" s="9">
        <v>599</v>
      </c>
    </row>
    <row r="19" spans="1:14" ht="15.75" thickBot="1" x14ac:dyDescent="0.3">
      <c r="A19" s="10" t="s">
        <v>36</v>
      </c>
      <c r="B19" s="9" t="s">
        <v>37</v>
      </c>
      <c r="C19" s="9">
        <v>13.48</v>
      </c>
      <c r="D19" s="9">
        <v>22.83</v>
      </c>
      <c r="E19" s="9">
        <v>135.52000000000001</v>
      </c>
      <c r="F19" s="9">
        <v>36.630000000000003</v>
      </c>
      <c r="G19" s="9">
        <v>180</v>
      </c>
      <c r="H19" s="9">
        <v>13.67</v>
      </c>
      <c r="I19" s="9">
        <v>628</v>
      </c>
    </row>
    <row r="20" spans="1:14" ht="15.75" thickBot="1" x14ac:dyDescent="0.3">
      <c r="A20" s="10" t="s">
        <v>38</v>
      </c>
      <c r="B20" s="9" t="s">
        <v>39</v>
      </c>
      <c r="C20" s="9">
        <v>12.7</v>
      </c>
      <c r="D20" s="9">
        <v>23.64</v>
      </c>
      <c r="E20" s="9"/>
      <c r="F20" s="9">
        <v>21.6</v>
      </c>
      <c r="G20" s="9">
        <v>186</v>
      </c>
      <c r="H20" s="9">
        <v>11.99</v>
      </c>
      <c r="I20" s="9">
        <v>605</v>
      </c>
      <c r="K20" s="7" t="s">
        <v>11</v>
      </c>
      <c r="L20" s="8" t="s">
        <v>78</v>
      </c>
    </row>
    <row r="21" spans="1:14" x14ac:dyDescent="0.25">
      <c r="A21" s="10" t="s">
        <v>40</v>
      </c>
      <c r="B21" s="9" t="s">
        <v>41</v>
      </c>
      <c r="C21" s="9">
        <v>13.5</v>
      </c>
      <c r="D21" s="9">
        <v>24.25</v>
      </c>
      <c r="E21" s="9">
        <v>143.01</v>
      </c>
      <c r="F21" s="9">
        <v>44.12</v>
      </c>
      <c r="G21" s="9">
        <v>174</v>
      </c>
      <c r="H21" s="9">
        <v>12.43</v>
      </c>
      <c r="I21" s="9">
        <v>611</v>
      </c>
      <c r="K21" s="11" t="s">
        <v>39</v>
      </c>
      <c r="L21" s="11">
        <f t="shared" ref="L21:L45" si="0">COUNTIF($B$7:$B$45,K21)</f>
        <v>3</v>
      </c>
    </row>
    <row r="22" spans="1:14" x14ac:dyDescent="0.25">
      <c r="A22" s="10" t="s">
        <v>42</v>
      </c>
      <c r="B22" s="9" t="s">
        <v>43</v>
      </c>
      <c r="C22" s="9">
        <v>14.08</v>
      </c>
      <c r="D22" s="9">
        <v>25.15</v>
      </c>
      <c r="E22" s="9">
        <v>133.62</v>
      </c>
      <c r="F22" s="9">
        <v>42.26</v>
      </c>
      <c r="G22" s="9">
        <v>168</v>
      </c>
      <c r="H22" s="9">
        <v>14.26</v>
      </c>
      <c r="I22" s="9">
        <v>582</v>
      </c>
      <c r="K22" s="9" t="s">
        <v>14</v>
      </c>
      <c r="L22" s="9">
        <f t="shared" si="0"/>
        <v>3</v>
      </c>
    </row>
    <row r="23" spans="1:14" x14ac:dyDescent="0.25">
      <c r="A23" s="10" t="s">
        <v>44</v>
      </c>
      <c r="B23" s="9" t="s">
        <v>45</v>
      </c>
      <c r="C23" s="9">
        <v>14.21</v>
      </c>
      <c r="D23" s="9">
        <v>25.42</v>
      </c>
      <c r="E23" s="9">
        <v>148.93</v>
      </c>
      <c r="F23" s="9">
        <v>35.75</v>
      </c>
      <c r="G23" s="9">
        <v>168</v>
      </c>
      <c r="H23" s="9">
        <v>11.68</v>
      </c>
      <c r="I23" s="9">
        <v>570</v>
      </c>
      <c r="K23" s="9" t="s">
        <v>20</v>
      </c>
      <c r="L23" s="9">
        <f t="shared" si="0"/>
        <v>3</v>
      </c>
    </row>
    <row r="24" spans="1:14" x14ac:dyDescent="0.25">
      <c r="A24" s="10" t="s">
        <v>46</v>
      </c>
      <c r="B24" s="9" t="s">
        <v>39</v>
      </c>
      <c r="C24" s="9">
        <v>13.57</v>
      </c>
      <c r="D24" s="9">
        <v>24.36</v>
      </c>
      <c r="E24" s="9">
        <v>131.31</v>
      </c>
      <c r="F24" s="9">
        <v>43.9</v>
      </c>
      <c r="G24" s="9">
        <v>177</v>
      </c>
      <c r="H24" s="9">
        <v>14.28</v>
      </c>
      <c r="I24" s="9">
        <v>585</v>
      </c>
      <c r="K24" s="9" t="s">
        <v>48</v>
      </c>
      <c r="L24" s="9">
        <f t="shared" si="0"/>
        <v>3</v>
      </c>
    </row>
    <row r="25" spans="1:14" x14ac:dyDescent="0.25">
      <c r="A25" s="10" t="s">
        <v>47</v>
      </c>
      <c r="B25" s="9" t="s">
        <v>48</v>
      </c>
      <c r="C25" s="9">
        <v>13.42</v>
      </c>
      <c r="D25" s="9">
        <v>24.39</v>
      </c>
      <c r="E25" s="9"/>
      <c r="F25" s="9">
        <v>46.61</v>
      </c>
      <c r="G25" s="9">
        <v>180</v>
      </c>
      <c r="H25" s="9">
        <v>14.16</v>
      </c>
      <c r="I25" s="9">
        <v>607</v>
      </c>
      <c r="K25" s="9" t="s">
        <v>18</v>
      </c>
      <c r="L25" s="9">
        <f t="shared" si="0"/>
        <v>3</v>
      </c>
    </row>
    <row r="26" spans="1:14" x14ac:dyDescent="0.25">
      <c r="A26" s="10" t="s">
        <v>49</v>
      </c>
      <c r="B26" s="9" t="s">
        <v>20</v>
      </c>
      <c r="C26" s="9">
        <v>13.48</v>
      </c>
      <c r="D26" s="9">
        <v>23.67</v>
      </c>
      <c r="E26" s="9">
        <v>129.56</v>
      </c>
      <c r="F26" s="9">
        <v>46.29</v>
      </c>
      <c r="G26" s="9">
        <v>180</v>
      </c>
      <c r="H26" s="9">
        <v>14.17</v>
      </c>
      <c r="I26" s="9">
        <v>654</v>
      </c>
      <c r="K26" s="9" t="s">
        <v>37</v>
      </c>
      <c r="L26" s="9">
        <f t="shared" si="0"/>
        <v>2</v>
      </c>
    </row>
    <row r="27" spans="1:14" x14ac:dyDescent="0.25">
      <c r="A27" s="10" t="s">
        <v>50</v>
      </c>
      <c r="B27" s="9" t="s">
        <v>51</v>
      </c>
      <c r="C27" s="9">
        <v>13.65</v>
      </c>
      <c r="D27" s="9"/>
      <c r="E27" s="9"/>
      <c r="F27" s="9"/>
      <c r="G27" s="9">
        <v>177</v>
      </c>
      <c r="H27" s="9">
        <v>13.52</v>
      </c>
      <c r="I27" s="9"/>
      <c r="K27" s="9" t="s">
        <v>51</v>
      </c>
      <c r="L27" s="9">
        <f t="shared" si="0"/>
        <v>2</v>
      </c>
    </row>
    <row r="28" spans="1:14" x14ac:dyDescent="0.25">
      <c r="A28" s="10" t="s">
        <v>52</v>
      </c>
      <c r="B28" s="9" t="s">
        <v>20</v>
      </c>
      <c r="C28" s="9">
        <v>13.37</v>
      </c>
      <c r="D28" s="9">
        <v>24.46</v>
      </c>
      <c r="E28" s="9">
        <v>132.27000000000001</v>
      </c>
      <c r="F28" s="9">
        <v>43.7</v>
      </c>
      <c r="G28" s="9">
        <v>183</v>
      </c>
      <c r="H28" s="9">
        <v>14.77</v>
      </c>
      <c r="I28" s="9">
        <v>621</v>
      </c>
      <c r="K28" s="9" t="s">
        <v>33</v>
      </c>
      <c r="L28" s="9">
        <f t="shared" si="0"/>
        <v>2</v>
      </c>
    </row>
    <row r="29" spans="1:14" x14ac:dyDescent="0.25">
      <c r="A29" s="10" t="s">
        <v>53</v>
      </c>
      <c r="B29" s="9" t="s">
        <v>54</v>
      </c>
      <c r="C29" s="9">
        <v>14.01</v>
      </c>
      <c r="D29" s="9">
        <v>25</v>
      </c>
      <c r="E29" s="9">
        <v>136.08000000000001</v>
      </c>
      <c r="F29" s="9">
        <v>45.65</v>
      </c>
      <c r="G29" s="9">
        <v>180</v>
      </c>
      <c r="H29" s="9">
        <v>12.93</v>
      </c>
      <c r="I29" s="9">
        <v>613</v>
      </c>
      <c r="K29" s="9" t="s">
        <v>24</v>
      </c>
      <c r="L29" s="9">
        <f t="shared" si="0"/>
        <v>2</v>
      </c>
    </row>
    <row r="30" spans="1:14" x14ac:dyDescent="0.25">
      <c r="A30" s="10" t="s">
        <v>55</v>
      </c>
      <c r="B30" s="9" t="s">
        <v>14</v>
      </c>
      <c r="C30" s="9">
        <v>13.32</v>
      </c>
      <c r="D30" s="9">
        <v>24.09</v>
      </c>
      <c r="E30" s="9">
        <v>132.9</v>
      </c>
      <c r="F30" s="9">
        <v>43.86</v>
      </c>
      <c r="G30" s="9">
        <v>180</v>
      </c>
      <c r="H30" s="9">
        <v>12.96</v>
      </c>
      <c r="I30" s="9">
        <v>640</v>
      </c>
      <c r="K30" s="9" t="s">
        <v>16</v>
      </c>
      <c r="L30" s="9">
        <f t="shared" si="0"/>
        <v>1</v>
      </c>
    </row>
    <row r="31" spans="1:14" x14ac:dyDescent="0.25">
      <c r="A31" s="10" t="s">
        <v>56</v>
      </c>
      <c r="B31" s="9" t="s">
        <v>57</v>
      </c>
      <c r="C31" s="9">
        <v>13.46</v>
      </c>
      <c r="D31" s="9">
        <v>24.62</v>
      </c>
      <c r="E31" s="9"/>
      <c r="F31" s="9"/>
      <c r="G31" s="9">
        <v>177</v>
      </c>
      <c r="H31" s="9">
        <v>12.77</v>
      </c>
      <c r="I31" s="9">
        <v>574</v>
      </c>
      <c r="K31" s="9" t="s">
        <v>69</v>
      </c>
      <c r="L31" s="9">
        <f t="shared" si="0"/>
        <v>1</v>
      </c>
    </row>
    <row r="32" spans="1:14" x14ac:dyDescent="0.25">
      <c r="A32" s="10" t="s">
        <v>58</v>
      </c>
      <c r="B32" s="9" t="s">
        <v>59</v>
      </c>
      <c r="C32" s="9">
        <v>14.33</v>
      </c>
      <c r="D32" s="9">
        <v>25.72</v>
      </c>
      <c r="E32" s="9">
        <v>137.83000000000001</v>
      </c>
      <c r="F32" s="9">
        <v>46.52</v>
      </c>
      <c r="G32" s="9">
        <v>180</v>
      </c>
      <c r="H32" s="9">
        <v>13.55</v>
      </c>
      <c r="I32" s="9">
        <v>607</v>
      </c>
      <c r="K32" s="9" t="s">
        <v>76</v>
      </c>
      <c r="L32" s="9">
        <f t="shared" si="0"/>
        <v>1</v>
      </c>
    </row>
    <row r="33" spans="1:12" x14ac:dyDescent="0.25">
      <c r="A33" s="10" t="s">
        <v>60</v>
      </c>
      <c r="B33" s="9" t="s">
        <v>37</v>
      </c>
      <c r="C33" s="9">
        <v>13.64</v>
      </c>
      <c r="D33" s="9">
        <v>25.13</v>
      </c>
      <c r="E33" s="9">
        <v>136.97999999999999</v>
      </c>
      <c r="F33" s="9">
        <v>51.98</v>
      </c>
      <c r="G33" s="9">
        <v>186</v>
      </c>
      <c r="H33" s="9">
        <v>13.57</v>
      </c>
      <c r="I33" s="9">
        <v>594</v>
      </c>
      <c r="K33" s="9" t="s">
        <v>22</v>
      </c>
      <c r="L33" s="9">
        <f t="shared" si="0"/>
        <v>1</v>
      </c>
    </row>
    <row r="34" spans="1:12" x14ac:dyDescent="0.25">
      <c r="A34" s="10" t="s">
        <v>61</v>
      </c>
      <c r="B34" s="9" t="s">
        <v>24</v>
      </c>
      <c r="C34" s="9">
        <v>12.65</v>
      </c>
      <c r="D34" s="9">
        <v>23.32</v>
      </c>
      <c r="E34" s="9">
        <v>129.15</v>
      </c>
      <c r="F34" s="9">
        <v>45.75</v>
      </c>
      <c r="G34" s="9">
        <v>168</v>
      </c>
      <c r="H34" s="9">
        <v>14.81</v>
      </c>
      <c r="I34" s="9">
        <v>591</v>
      </c>
      <c r="K34" s="9" t="s">
        <v>43</v>
      </c>
      <c r="L34" s="9">
        <f t="shared" si="0"/>
        <v>1</v>
      </c>
    </row>
    <row r="35" spans="1:12" x14ac:dyDescent="0.25">
      <c r="A35" s="10" t="s">
        <v>62</v>
      </c>
      <c r="B35" s="9" t="s">
        <v>63</v>
      </c>
      <c r="C35" s="9">
        <v>14</v>
      </c>
      <c r="D35" s="9">
        <v>25.43</v>
      </c>
      <c r="E35" s="9">
        <v>140.59</v>
      </c>
      <c r="F35" s="9">
        <v>51.13</v>
      </c>
      <c r="G35" s="9">
        <v>192</v>
      </c>
      <c r="H35" s="9">
        <v>17.309999999999999</v>
      </c>
      <c r="I35" s="9">
        <v>625</v>
      </c>
      <c r="K35" s="9" t="s">
        <v>57</v>
      </c>
      <c r="L35" s="9">
        <f t="shared" si="0"/>
        <v>1</v>
      </c>
    </row>
    <row r="36" spans="1:12" x14ac:dyDescent="0.25">
      <c r="A36" s="10" t="s">
        <v>64</v>
      </c>
      <c r="B36" s="9" t="s">
        <v>51</v>
      </c>
      <c r="C36" s="9">
        <v>13.71</v>
      </c>
      <c r="D36" s="9">
        <v>24.16</v>
      </c>
      <c r="E36" s="9">
        <v>132.13</v>
      </c>
      <c r="F36" s="9">
        <v>51.27</v>
      </c>
      <c r="G36" s="9">
        <v>183</v>
      </c>
      <c r="H36" s="9">
        <v>12.64</v>
      </c>
      <c r="I36" s="9">
        <v>613</v>
      </c>
      <c r="K36" s="9" t="s">
        <v>63</v>
      </c>
      <c r="L36" s="9">
        <f t="shared" si="0"/>
        <v>1</v>
      </c>
    </row>
    <row r="37" spans="1:12" x14ac:dyDescent="0.25">
      <c r="A37" s="10" t="s">
        <v>65</v>
      </c>
      <c r="B37" s="9" t="s">
        <v>33</v>
      </c>
      <c r="C37" s="9">
        <v>12.96</v>
      </c>
      <c r="D37" s="9">
        <v>24.72</v>
      </c>
      <c r="E37" s="9">
        <v>135.9</v>
      </c>
      <c r="F37" s="9">
        <v>55.87</v>
      </c>
      <c r="G37" s="9">
        <v>180</v>
      </c>
      <c r="H37" s="9">
        <v>14.26</v>
      </c>
      <c r="I37" s="9">
        <v>613</v>
      </c>
      <c r="K37" s="9" t="s">
        <v>45</v>
      </c>
      <c r="L37" s="9">
        <f t="shared" si="0"/>
        <v>1</v>
      </c>
    </row>
    <row r="38" spans="1:12" x14ac:dyDescent="0.25">
      <c r="A38" s="10" t="s">
        <v>66</v>
      </c>
      <c r="B38" s="9" t="s">
        <v>18</v>
      </c>
      <c r="C38" s="9">
        <v>13.48</v>
      </c>
      <c r="D38" s="9">
        <v>23.73</v>
      </c>
      <c r="E38" s="9">
        <v>130.76</v>
      </c>
      <c r="F38" s="9">
        <v>38.369999999999997</v>
      </c>
      <c r="G38" s="9">
        <v>189</v>
      </c>
      <c r="H38" s="9">
        <v>11.32</v>
      </c>
      <c r="I38" s="9">
        <v>619</v>
      </c>
      <c r="K38" s="9" t="s">
        <v>59</v>
      </c>
      <c r="L38" s="9">
        <f t="shared" si="0"/>
        <v>1</v>
      </c>
    </row>
    <row r="39" spans="1:12" x14ac:dyDescent="0.25">
      <c r="A39" s="10" t="s">
        <v>67</v>
      </c>
      <c r="B39" s="9" t="s">
        <v>48</v>
      </c>
      <c r="C39" s="9">
        <v>14.54</v>
      </c>
      <c r="D39" s="9">
        <v>25.38</v>
      </c>
      <c r="E39" s="9">
        <v>140.34</v>
      </c>
      <c r="F39" s="9">
        <v>44.4</v>
      </c>
      <c r="G39" s="9">
        <v>168</v>
      </c>
      <c r="H39" s="9">
        <v>14.99</v>
      </c>
      <c r="I39" s="9">
        <v>406</v>
      </c>
      <c r="K39" s="9" t="s">
        <v>30</v>
      </c>
      <c r="L39" s="9">
        <f t="shared" si="0"/>
        <v>1</v>
      </c>
    </row>
    <row r="40" spans="1:12" x14ac:dyDescent="0.25">
      <c r="A40" s="10" t="s">
        <v>68</v>
      </c>
      <c r="B40" s="9" t="s">
        <v>69</v>
      </c>
      <c r="C40" s="9">
        <v>13.35</v>
      </c>
      <c r="D40" s="9">
        <v>23.59</v>
      </c>
      <c r="E40" s="9">
        <v>137.54</v>
      </c>
      <c r="F40" s="9">
        <v>45.63</v>
      </c>
      <c r="G40" s="9">
        <v>171</v>
      </c>
      <c r="H40" s="9">
        <v>12.62</v>
      </c>
      <c r="I40" s="9">
        <v>588</v>
      </c>
      <c r="K40" s="9" t="s">
        <v>28</v>
      </c>
      <c r="L40" s="9">
        <f t="shared" si="0"/>
        <v>1</v>
      </c>
    </row>
    <row r="41" spans="1:12" x14ac:dyDescent="0.25">
      <c r="A41" s="10" t="s">
        <v>70</v>
      </c>
      <c r="B41" s="9" t="s">
        <v>14</v>
      </c>
      <c r="C41" s="9">
        <v>13.57</v>
      </c>
      <c r="D41" s="9">
        <v>24.69</v>
      </c>
      <c r="E41" s="9"/>
      <c r="F41" s="9"/>
      <c r="G41" s="9">
        <v>183</v>
      </c>
      <c r="H41" s="9">
        <v>15.05</v>
      </c>
      <c r="I41" s="9">
        <v>370</v>
      </c>
      <c r="K41" s="9" t="s">
        <v>41</v>
      </c>
      <c r="L41" s="9">
        <f t="shared" si="0"/>
        <v>1</v>
      </c>
    </row>
    <row r="42" spans="1:12" x14ac:dyDescent="0.25">
      <c r="A42" s="10" t="s">
        <v>71</v>
      </c>
      <c r="B42" s="9" t="s">
        <v>72</v>
      </c>
      <c r="C42" s="9">
        <v>14.58</v>
      </c>
      <c r="D42" s="9">
        <v>24.29</v>
      </c>
      <c r="E42" s="9">
        <v>135.9</v>
      </c>
      <c r="F42" s="9">
        <v>41.82</v>
      </c>
      <c r="G42" s="9">
        <v>180</v>
      </c>
      <c r="H42" s="9">
        <v>12.19</v>
      </c>
      <c r="I42" s="9">
        <v>600</v>
      </c>
      <c r="K42" s="9" t="s">
        <v>54</v>
      </c>
      <c r="L42" s="9">
        <f t="shared" si="0"/>
        <v>1</v>
      </c>
    </row>
    <row r="43" spans="1:12" x14ac:dyDescent="0.25">
      <c r="A43" s="10" t="s">
        <v>73</v>
      </c>
      <c r="B43" s="9" t="s">
        <v>39</v>
      </c>
      <c r="C43" s="9">
        <v>13.49</v>
      </c>
      <c r="D43" s="9">
        <v>25.25</v>
      </c>
      <c r="E43" s="9">
        <v>160.55000000000001</v>
      </c>
      <c r="F43" s="9">
        <v>49.78</v>
      </c>
      <c r="G43" s="9">
        <v>168</v>
      </c>
      <c r="H43" s="9">
        <v>14.92</v>
      </c>
      <c r="I43" s="9">
        <v>537</v>
      </c>
      <c r="K43" s="9" t="s">
        <v>35</v>
      </c>
      <c r="L43" s="9">
        <f t="shared" si="0"/>
        <v>1</v>
      </c>
    </row>
    <row r="44" spans="1:12" x14ac:dyDescent="0.25">
      <c r="A44" s="10" t="s">
        <v>74</v>
      </c>
      <c r="B44" s="9" t="s">
        <v>48</v>
      </c>
      <c r="C44" s="9">
        <v>13.26</v>
      </c>
      <c r="D44" s="9">
        <v>24.77</v>
      </c>
      <c r="E44" s="9">
        <v>130.5</v>
      </c>
      <c r="F44" s="9">
        <v>51.73</v>
      </c>
      <c r="G44" s="9">
        <v>183</v>
      </c>
      <c r="H44" s="9">
        <v>14.77</v>
      </c>
      <c r="I44" s="9">
        <v>630</v>
      </c>
      <c r="K44" s="9" t="s">
        <v>26</v>
      </c>
      <c r="L44" s="9">
        <f t="shared" si="0"/>
        <v>1</v>
      </c>
    </row>
    <row r="45" spans="1:12" x14ac:dyDescent="0.25">
      <c r="A45" s="10" t="s">
        <v>75</v>
      </c>
      <c r="B45" s="9" t="s">
        <v>76</v>
      </c>
      <c r="C45" s="9">
        <v>13.22</v>
      </c>
      <c r="D45" s="9">
        <v>23.71</v>
      </c>
      <c r="E45" s="9"/>
      <c r="F45" s="9"/>
      <c r="G45" s="9">
        <v>168</v>
      </c>
      <c r="H45" s="9">
        <v>13.74</v>
      </c>
      <c r="I45" s="9"/>
      <c r="K45" s="9" t="s">
        <v>72</v>
      </c>
      <c r="L45" s="9">
        <f t="shared" si="0"/>
        <v>1</v>
      </c>
    </row>
    <row r="50" spans="3:9" x14ac:dyDescent="0.25">
      <c r="C50" t="str">
        <f>INDEX($A$7:$I$45,MATCH(MAX(C7:C45),C7:C45,0),1)</f>
        <v xml:space="preserve"> Ivona Dadic </v>
      </c>
      <c r="D50" t="str">
        <f t="shared" ref="D50:G50" si="1">INDEX($A$7:$I$45,MATCH(MAX(D7:D45),D7:D45,0),1)</f>
        <v xml:space="preserve"> Sofia Ifadidou </v>
      </c>
      <c r="E50" t="str">
        <f>INDEX($A$7:$I$45,MATCH(MAX(E7:E45),E7:E45,0),1)</f>
        <v xml:space="preserve"> Chantae McMillan </v>
      </c>
      <c r="F50" t="str">
        <f t="shared" si="1"/>
        <v xml:space="preserve"> Sofia Ifadidou </v>
      </c>
      <c r="G50" t="str">
        <f t="shared" si="1"/>
        <v xml:space="preserve"> Austra Skujyte </v>
      </c>
      <c r="H50" t="str">
        <f>INDEX($A$7:$I$45,MATCH(MAX(H7:H45),H7:H45,0),1)</f>
        <v xml:space="preserve"> Austra Skujyte </v>
      </c>
      <c r="I50" t="str">
        <f>INDEX($A$7:$I$45,MATCH(MAX(I7:I45),I7:I45,0),1)</f>
        <v xml:space="preserve"> Tatyana Chernova </v>
      </c>
    </row>
  </sheetData>
  <sortState ref="K21:L45">
    <sortCondition descending="1" ref="L21:L45"/>
  </sortState>
  <mergeCells count="2">
    <mergeCell ref="C6:I6"/>
    <mergeCell ref="K6:N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A11" sqref="A11"/>
    </sheetView>
  </sheetViews>
  <sheetFormatPr defaultRowHeight="15" x14ac:dyDescent="0.25"/>
  <cols>
    <col min="1" max="1" width="22.85546875" customWidth="1"/>
    <col min="2" max="2" width="8" bestFit="1" customWidth="1"/>
    <col min="3" max="3" width="12.85546875" customWidth="1"/>
    <col min="4" max="4" width="14.140625" customWidth="1"/>
    <col min="5" max="5" width="17.140625" customWidth="1"/>
    <col min="6" max="6" width="11.140625" customWidth="1"/>
    <col min="7" max="7" width="13.140625" customWidth="1"/>
    <col min="8" max="8" width="10.85546875" customWidth="1"/>
    <col min="9" max="9" width="11.5703125" customWidth="1"/>
  </cols>
  <sheetData>
    <row r="1" spans="1:10" ht="108.75" x14ac:dyDescent="0.25">
      <c r="A1" s="4" t="s">
        <v>10</v>
      </c>
      <c r="B1" s="4" t="s">
        <v>11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77</v>
      </c>
    </row>
    <row r="2" spans="1:10" x14ac:dyDescent="0.25">
      <c r="A2" t="str">
        <f>eredmények!A7</f>
        <v xml:space="preserve"> Lyudmyla Yosypenko </v>
      </c>
      <c r="B2" t="str">
        <f>eredmények!B7</f>
        <v>UKR</v>
      </c>
      <c r="C2">
        <f>IF(eredmények!C7&gt;0,ROUNDDOWN(eredmények!C$2*POWER(ABS(eredmények!C7-eredmények!C$3),eredmények!C$4),0),"")</f>
        <v>1087</v>
      </c>
      <c r="D2">
        <f>IF(eredmények!D7&gt;0,ROUNDDOWN(eredmények!D$2*POWER(ABS(eredmények!D7-eredmények!D$3),eredmények!D$4),0),"")</f>
        <v>1012</v>
      </c>
      <c r="E2">
        <f>IF(eredmények!E7&gt;0,ROUNDDOWN(eredmények!E$2*POWER(ABS(eredmények!E7-eredmények!E$3),eredmények!E$4),0),"")</f>
        <v>917</v>
      </c>
      <c r="F2">
        <f>IF(eredmények!F7&gt;0,ROUNDDOWN(eredmények!F$2*POWER(ABS(eredmények!F7-eredmények!F$3),eredmények!F$4),0),"")</f>
        <v>853</v>
      </c>
      <c r="G2">
        <f>IF(eredmények!G7&gt;0,ROUNDDOWN(eredmények!G$2*POWER(ABS(eredmények!G7-eredmények!G$3),eredmények!G$4),0),"")</f>
        <v>1016</v>
      </c>
      <c r="H2">
        <f>IF(eredmények!H7&gt;0,ROUNDDOWN(eredmények!H$2*POWER(ABS(eredmények!H7-eredmények!H$3),eredmények!H$4),0),"")</f>
        <v>787</v>
      </c>
      <c r="I2">
        <f>IF(eredmények!I7&gt;0,ROUNDDOWN(eredmények!I$2*POWER(ABS(eredmények!I7-eredmények!I$3),eredmények!I$4),0),"")</f>
        <v>946</v>
      </c>
      <c r="J2">
        <f>IF(COUNTBLANK(C2:I2)&gt;=1,"Nincs",SUM(C2:I2))</f>
        <v>6618</v>
      </c>
    </row>
    <row r="3" spans="1:10" x14ac:dyDescent="0.25">
      <c r="A3" t="str">
        <f>eredmények!A8</f>
        <v xml:space="preserve"> Jessica Samuelsson </v>
      </c>
      <c r="B3" t="str">
        <f>eredmények!B8</f>
        <v>SWE</v>
      </c>
      <c r="C3">
        <f>IF(eredmények!C8&gt;0,ROUNDDOWN(eredmények!C$2*POWER(ABS(eredmények!C8-eredmények!C$3),eredmények!C$4),0),"")</f>
        <v>1039</v>
      </c>
      <c r="D3">
        <f>IF(eredmények!D8&gt;0,ROUNDDOWN(eredmények!D$2*POWER(ABS(eredmények!D8-eredmények!D$3),eredmények!D$4),0),"")</f>
        <v>957</v>
      </c>
      <c r="E3">
        <f>IF(eredmények!E8&gt;0,ROUNDDOWN(eredmények!E$2*POWER(ABS(eredmények!E8-eredmények!E$3),eredmények!E$4),0),"")</f>
        <v>946</v>
      </c>
      <c r="F3">
        <f>IF(eredmények!F8&gt;0,ROUNDDOWN(eredmények!F$2*POWER(ABS(eredmények!F8-eredmények!F$3),eredmények!F$4),0),"")</f>
        <v>706</v>
      </c>
      <c r="G3">
        <f>IF(eredmények!G8&gt;0,ROUNDDOWN(eredmények!G$2*POWER(ABS(eredmények!G8-eredmények!G$3),eredmények!G$4),0),"")</f>
        <v>941</v>
      </c>
      <c r="H3">
        <f>IF(eredmények!H8&gt;0,ROUNDDOWN(eredmények!H$2*POWER(ABS(eredmények!H8-eredmények!H$3),eredmények!H$4),0),"")</f>
        <v>806</v>
      </c>
      <c r="I3">
        <f>IF(eredmények!I8&gt;0,ROUNDDOWN(eredmények!I$2*POWER(ABS(eredmények!I8-eredmények!I$3),eredmények!I$4),0),"")</f>
        <v>905</v>
      </c>
      <c r="J3">
        <f t="shared" ref="J3:J40" si="0">IF(COUNTBLANK(C3:I3)&gt;=1,"Nincs",SUM(C3:I3))</f>
        <v>6300</v>
      </c>
    </row>
    <row r="4" spans="1:10" x14ac:dyDescent="0.25">
      <c r="A4" t="str">
        <f>eredmények!A9</f>
        <v xml:space="preserve"> Louise Hazel </v>
      </c>
      <c r="B4" t="str">
        <f>eredmények!B9</f>
        <v>GBR</v>
      </c>
      <c r="C4">
        <f>IF(eredmények!C9&gt;0,ROUNDDOWN(eredmények!C$2*POWER(ABS(eredmények!C9-eredmények!C$3),eredmények!C$4),0),"")</f>
        <v>1053</v>
      </c>
      <c r="D4">
        <f>IF(eredmények!D9&gt;0,ROUNDDOWN(eredmények!D$2*POWER(ABS(eredmények!D9-eredmények!D$3),eredmények!D$4),0),"")</f>
        <v>935</v>
      </c>
      <c r="E4">
        <f>IF(eredmények!E9&gt;0,ROUNDDOWN(eredmények!E$2*POWER(ABS(eredmények!E9-eredmények!E$3),eredmények!E$4),0),"")</f>
        <v>840</v>
      </c>
      <c r="F4">
        <f>IF(eredmények!F9&gt;0,ROUNDDOWN(eredmények!F$2*POWER(ABS(eredmények!F9-eredmények!F$3),eredmények!F$4),0),"")</f>
        <v>809</v>
      </c>
      <c r="G4">
        <f>IF(eredmények!G9&gt;0,ROUNDDOWN(eredmények!G$2*POWER(ABS(eredmények!G9-eredmények!G$3),eredmények!G$4),0),"")</f>
        <v>724</v>
      </c>
      <c r="H4">
        <f>IF(eredmények!H9&gt;0,ROUNDDOWN(eredmények!H$2*POWER(ABS(eredmények!H9-eredmények!H$3),eredmények!H$4),0),"")</f>
        <v>715</v>
      </c>
      <c r="I4">
        <f>IF(eredmények!I9&gt;0,ROUNDDOWN(eredmények!I$2*POWER(ABS(eredmények!I9-eredmények!I$3),eredmények!I$4),0),"")</f>
        <v>780</v>
      </c>
      <c r="J4">
        <f t="shared" si="0"/>
        <v>5856</v>
      </c>
    </row>
    <row r="5" spans="1:10" x14ac:dyDescent="0.25">
      <c r="A5" t="str">
        <f>eredmények!A10</f>
        <v xml:space="preserve"> Olga Kurban </v>
      </c>
      <c r="B5" t="str">
        <f>eredmények!B10</f>
        <v>RUS</v>
      </c>
      <c r="C5">
        <f>IF(eredmények!C10&gt;0,ROUNDDOWN(eredmények!C$2*POWER(ABS(eredmények!C10-eredmények!C$3),eredmények!C$4),0),"")</f>
        <v>1056</v>
      </c>
      <c r="D5">
        <f>IF(eredmények!D10&gt;0,ROUNDDOWN(eredmények!D$2*POWER(ABS(eredmények!D10-eredmények!D$3),eredmények!D$4),0),"")</f>
        <v>992</v>
      </c>
      <c r="E5">
        <f>IF(eredmények!E10&gt;0,ROUNDDOWN(eredmények!E$2*POWER(ABS(eredmények!E10-eredmények!E$3),eredmények!E$4),0),"")</f>
        <v>826</v>
      </c>
      <c r="F5">
        <f>IF(eredmények!F10&gt;0,ROUNDDOWN(eredmények!F$2*POWER(ABS(eredmények!F10-eredmények!F$3),eredmények!F$4),0),"")</f>
        <v>674</v>
      </c>
      <c r="G5">
        <f>IF(eredmények!G10&gt;0,ROUNDDOWN(eredmények!G$2*POWER(ABS(eredmények!G10-eredmények!G$3),eredmények!G$4),0),"")</f>
        <v>978</v>
      </c>
      <c r="H5">
        <f>IF(eredmények!H10&gt;0,ROUNDDOWN(eredmények!H$2*POWER(ABS(eredmények!H10-eredmények!H$3),eredmények!H$4),0),"")</f>
        <v>775</v>
      </c>
      <c r="I5">
        <f>IF(eredmények!I10&gt;0,ROUNDDOWN(eredmények!I$2*POWER(ABS(eredmények!I10-eredmények!I$3),eredmények!I$4),0),"")</f>
        <v>798</v>
      </c>
      <c r="J5">
        <f t="shared" si="0"/>
        <v>6099</v>
      </c>
    </row>
    <row r="6" spans="1:10" x14ac:dyDescent="0.25">
      <c r="A6" t="str">
        <f>eredmények!A11</f>
        <v xml:space="preserve"> Sarah Cowley </v>
      </c>
      <c r="B6" t="str">
        <f>eredmények!B11</f>
        <v>NZL</v>
      </c>
      <c r="C6">
        <f>IF(eredmények!C11&gt;0,ROUNDDOWN(eredmények!C$2*POWER(ABS(eredmények!C11-eredmények!C$3),eredmények!C$4),0),"")</f>
        <v>985</v>
      </c>
      <c r="D6">
        <f>IF(eredmények!D11&gt;0,ROUNDDOWN(eredmények!D$2*POWER(ABS(eredmények!D11-eredmények!D$3),eredmények!D$4),0),"")</f>
        <v>833</v>
      </c>
      <c r="E6">
        <f>IF(eredmények!E11&gt;0,ROUNDDOWN(eredmények!E$2*POWER(ABS(eredmények!E11-eredmények!E$3),eredmények!E$4),0),"")</f>
        <v>837</v>
      </c>
      <c r="F6">
        <f>IF(eredmények!F11&gt;0,ROUNDDOWN(eredmények!F$2*POWER(ABS(eredmények!F11-eredmények!F$3),eredmények!F$4),0),"")</f>
        <v>704</v>
      </c>
      <c r="G6">
        <f>IF(eredmények!G11&gt;0,ROUNDDOWN(eredmények!G$2*POWER(ABS(eredmények!G11-eredmények!G$3),eredmények!G$4),0),"")</f>
        <v>978</v>
      </c>
      <c r="H6">
        <f>IF(eredmények!H11&gt;0,ROUNDDOWN(eredmények!H$2*POWER(ABS(eredmények!H11-eredmények!H$3),eredmények!H$4),0),"")</f>
        <v>686</v>
      </c>
      <c r="I6">
        <f>IF(eredmények!I11&gt;0,ROUNDDOWN(eredmények!I$2*POWER(ABS(eredmények!I11-eredmények!I$3),eredmények!I$4),0),"")</f>
        <v>850</v>
      </c>
      <c r="J6">
        <f t="shared" si="0"/>
        <v>5873</v>
      </c>
    </row>
    <row r="7" spans="1:10" x14ac:dyDescent="0.25">
      <c r="A7" t="str">
        <f>eredmények!A12</f>
        <v xml:space="preserve"> Brianne Theisen </v>
      </c>
      <c r="B7" t="str">
        <f>eredmények!B12</f>
        <v>CAN</v>
      </c>
      <c r="C7">
        <f>IF(eredmények!C12&gt;0,ROUNDDOWN(eredmények!C$2*POWER(ABS(eredmények!C12-eredmények!C$3),eredmények!C$4),0),"")</f>
        <v>1080</v>
      </c>
      <c r="D7">
        <f>IF(eredmények!D12&gt;0,ROUNDDOWN(eredmények!D$2*POWER(ABS(eredmények!D12-eredmények!D$3),eredmények!D$4),0),"")</f>
        <v>947</v>
      </c>
      <c r="E7">
        <f>IF(eredmények!E12&gt;0,ROUNDDOWN(eredmények!E$2*POWER(ABS(eredmények!E12-eredmények!E$3),eredmények!E$4),0),"")</f>
        <v>975</v>
      </c>
      <c r="F7">
        <f>IF(eredmények!F12&gt;0,ROUNDDOWN(eredmények!F$2*POWER(ABS(eredmények!F12-eredmények!F$3),eredmények!F$4),0),"")</f>
        <v>792</v>
      </c>
      <c r="G7">
        <f>IF(eredmények!G12&gt;0,ROUNDDOWN(eredmények!G$2*POWER(ABS(eredmények!G12-eredmények!G$3),eredmények!G$4),0),"")</f>
        <v>1016</v>
      </c>
      <c r="H7">
        <f>IF(eredmények!H12&gt;0,ROUNDDOWN(eredmények!H$2*POWER(ABS(eredmények!H12-eredmények!H$3),eredmények!H$4),0),"")</f>
        <v>720</v>
      </c>
      <c r="I7">
        <f>IF(eredmények!I12&gt;0,ROUNDDOWN(eredmények!I$2*POWER(ABS(eredmények!I12-eredmények!I$3),eredmények!I$4),0),"")</f>
        <v>853</v>
      </c>
      <c r="J7">
        <f t="shared" si="0"/>
        <v>6383</v>
      </c>
    </row>
    <row r="8" spans="1:10" x14ac:dyDescent="0.25">
      <c r="A8" t="str">
        <f>eredmények!A13</f>
        <v xml:space="preserve"> Sara Aerts </v>
      </c>
      <c r="B8" t="str">
        <f>eredmények!B13</f>
        <v>BEL</v>
      </c>
      <c r="C8">
        <f>IF(eredmények!C13&gt;0,ROUNDDOWN(eredmények!C$2*POWER(ABS(eredmények!C13-eredmények!C$3),eredmények!C$4),0),"")</f>
        <v>1133</v>
      </c>
      <c r="D8" t="str">
        <f>IF(eredmények!D13&gt;0,ROUNDDOWN(eredmények!D$2*POWER(ABS(eredmények!D13-eredmények!D$3),eredmények!D$4),0),"")</f>
        <v/>
      </c>
      <c r="E8" t="str">
        <f>IF(eredmények!E13&gt;0,ROUNDDOWN(eredmények!E$2*POWER(ABS(eredmények!E13-eredmények!E$3),eredmények!E$4),0),"")</f>
        <v/>
      </c>
      <c r="F8" t="str">
        <f>IF(eredmények!F13&gt;0,ROUNDDOWN(eredmények!F$2*POWER(ABS(eredmények!F13-eredmények!F$3),eredmények!F$4),0),"")</f>
        <v/>
      </c>
      <c r="G8">
        <f>IF(eredmények!G13&gt;0,ROUNDDOWN(eredmények!G$2*POWER(ABS(eredmények!G13-eredmények!G$3),eredmények!G$4),0),"")</f>
        <v>795</v>
      </c>
      <c r="H8">
        <f>IF(eredmények!H13&gt;0,ROUNDDOWN(eredmények!H$2*POWER(ABS(eredmények!H13-eredmények!H$3),eredmények!H$4),0),"")</f>
        <v>823</v>
      </c>
      <c r="I8" t="str">
        <f>IF(eredmények!I13&gt;0,ROUNDDOWN(eredmények!I$2*POWER(ABS(eredmények!I13-eredmények!I$3),eredmények!I$4),0),"")</f>
        <v/>
      </c>
      <c r="J8" t="str">
        <f t="shared" si="0"/>
        <v>Nincs</v>
      </c>
    </row>
    <row r="9" spans="1:10" x14ac:dyDescent="0.25">
      <c r="A9" t="str">
        <f>eredmények!A14</f>
        <v xml:space="preserve"> Margaret Simpson </v>
      </c>
      <c r="B9" t="str">
        <f>eredmények!B14</f>
        <v>GHA</v>
      </c>
      <c r="C9" t="str">
        <f>IF(eredmények!C14&gt;0,ROUNDDOWN(eredmények!C$2*POWER(ABS(eredmények!C14-eredmények!C$3),eredmények!C$4),0),"")</f>
        <v/>
      </c>
      <c r="D9" t="str">
        <f>IF(eredmények!D14&gt;0,ROUNDDOWN(eredmények!D$2*POWER(ABS(eredmények!D14-eredmények!D$3),eredmények!D$4),0),"")</f>
        <v/>
      </c>
      <c r="E9" t="str">
        <f>IF(eredmények!E14&gt;0,ROUNDDOWN(eredmények!E$2*POWER(ABS(eredmények!E14-eredmények!E$3),eredmények!E$4),0),"")</f>
        <v/>
      </c>
      <c r="F9" t="str">
        <f>IF(eredmények!F14&gt;0,ROUNDDOWN(eredmények!F$2*POWER(ABS(eredmények!F14-eredmények!F$3),eredmények!F$4),0),"")</f>
        <v/>
      </c>
      <c r="G9" t="str">
        <f>IF(eredmények!G14&gt;0,ROUNDDOWN(eredmények!G$2*POWER(ABS(eredmények!G14-eredmények!G$3),eredmények!G$4),0),"")</f>
        <v/>
      </c>
      <c r="H9" t="str">
        <f>IF(eredmények!H14&gt;0,ROUNDDOWN(eredmények!H$2*POWER(ABS(eredmények!H14-eredmények!H$3),eredmények!H$4),0),"")</f>
        <v/>
      </c>
      <c r="I9" t="str">
        <f>IF(eredmények!I14&gt;0,ROUNDDOWN(eredmények!I$2*POWER(ABS(eredmények!I14-eredmények!I$3),eredmények!I$4),0),"")</f>
        <v/>
      </c>
      <c r="J9" t="str">
        <f t="shared" si="0"/>
        <v>Nincs</v>
      </c>
    </row>
    <row r="10" spans="1:10" x14ac:dyDescent="0.25">
      <c r="A10" t="str">
        <f>eredmények!A15</f>
        <v xml:space="preserve"> Sofia Ifadidou </v>
      </c>
      <c r="B10" t="str">
        <f>eredmények!B15</f>
        <v>GRE</v>
      </c>
      <c r="C10">
        <f>IF(eredmények!C15&gt;0,ROUNDDOWN(eredmények!C$2*POWER(ABS(eredmények!C15-eredmények!C$3),eredmények!C$4),0),"")</f>
        <v>1004</v>
      </c>
      <c r="D10">
        <f>IF(eredmények!D15&gt;0,ROUNDDOWN(eredmények!D$2*POWER(ABS(eredmények!D15-eredmények!D$3),eredmények!D$4),0),"")</f>
        <v>805</v>
      </c>
      <c r="E10">
        <f>IF(eredmények!E15&gt;0,ROUNDDOWN(eredmények!E$2*POWER(ABS(eredmények!E15-eredmények!E$3),eredmények!E$4),0),"")</f>
        <v>796</v>
      </c>
      <c r="F10">
        <f>IF(eredmények!F15&gt;0,ROUNDDOWN(eredmények!F$2*POWER(ABS(eredmények!F15-eredmények!F$3),eredmények!F$4),0),"")</f>
        <v>995</v>
      </c>
      <c r="G10">
        <f>IF(eredmények!G15&gt;0,ROUNDDOWN(eredmények!G$2*POWER(ABS(eredmények!G15-eredmények!G$3),eredmények!G$4),0),"")</f>
        <v>830</v>
      </c>
      <c r="H10">
        <f>IF(eredmények!H15&gt;0,ROUNDDOWN(eredmények!H$2*POWER(ABS(eredmények!H15-eredmények!H$3),eredmények!H$4),0),"")</f>
        <v>725</v>
      </c>
      <c r="I10">
        <f>IF(eredmények!I15&gt;0,ROUNDDOWN(eredmények!I$2*POWER(ABS(eredmények!I15-eredmények!I$3),eredmények!I$4),0),"")</f>
        <v>792</v>
      </c>
      <c r="J10">
        <f t="shared" si="0"/>
        <v>5947</v>
      </c>
    </row>
    <row r="11" spans="1:10" x14ac:dyDescent="0.25">
      <c r="A11" t="str">
        <f>eredmények!A16</f>
        <v xml:space="preserve"> Jessica Ennis </v>
      </c>
      <c r="B11" t="str">
        <f>eredmények!B16</f>
        <v>GBR</v>
      </c>
      <c r="C11">
        <f>IF(eredmények!C16&gt;0,ROUNDDOWN(eredmények!C$2*POWER(ABS(eredmények!C16-eredmények!C$3),eredmények!C$4),0),"")</f>
        <v>1195</v>
      </c>
      <c r="D11">
        <f>IF(eredmények!D16&gt;0,ROUNDDOWN(eredmények!D$2*POWER(ABS(eredmények!D16-eredmények!D$3),eredmények!D$4),0),"")</f>
        <v>1096</v>
      </c>
      <c r="E11">
        <f>IF(eredmények!E16&gt;0,ROUNDDOWN(eredmények!E$2*POWER(ABS(eredmények!E16-eredmények!E$3),eredmények!E$4),0),"")</f>
        <v>984</v>
      </c>
      <c r="F11">
        <f>IF(eredmények!F16&gt;0,ROUNDDOWN(eredmények!F$2*POWER(ABS(eredmények!F16-eredmények!F$3),eredmények!F$4),0),"")</f>
        <v>812</v>
      </c>
      <c r="G11">
        <f>IF(eredmények!G16&gt;0,ROUNDDOWN(eredmények!G$2*POWER(ABS(eredmények!G16-eredmények!G$3),eredmények!G$4),0),"")</f>
        <v>1054</v>
      </c>
      <c r="H11">
        <f>IF(eredmények!H16&gt;0,ROUNDDOWN(eredmények!H$2*POWER(ABS(eredmények!H16-eredmények!H$3),eredmények!H$4),0),"")</f>
        <v>813</v>
      </c>
      <c r="I11">
        <f>IF(eredmények!I16&gt;0,ROUNDDOWN(eredmények!I$2*POWER(ABS(eredmények!I16-eredmények!I$3),eredmények!I$4),0),"")</f>
        <v>1001</v>
      </c>
      <c r="J11">
        <f t="shared" si="0"/>
        <v>6955</v>
      </c>
    </row>
    <row r="12" spans="1:10" x14ac:dyDescent="0.25">
      <c r="A12" t="str">
        <f>eredmények!A17</f>
        <v xml:space="preserve"> Marisa De Aniceto </v>
      </c>
      <c r="B12" t="str">
        <f>eredmények!B17</f>
        <v>FRA</v>
      </c>
      <c r="C12">
        <f>IF(eredmények!C17&gt;0,ROUNDDOWN(eredmények!C$2*POWER(ABS(eredmények!C17-eredmények!C$3),eredmények!C$4),0),"")</f>
        <v>1015</v>
      </c>
      <c r="D12">
        <f>IF(eredmények!D17&gt;0,ROUNDDOWN(eredmények!D$2*POWER(ABS(eredmények!D17-eredmények!D$3),eredmények!D$4),0),"")</f>
        <v>863</v>
      </c>
      <c r="E12">
        <f>IF(eredmények!E17&gt;0,ROUNDDOWN(eredmények!E$2*POWER(ABS(eredmények!E17-eredmények!E$3),eredmények!E$4),0),"")</f>
        <v>876</v>
      </c>
      <c r="F12">
        <f>IF(eredmények!F17&gt;0,ROUNDDOWN(eredmények!F$2*POWER(ABS(eredmények!F17-eredmények!F$3),eredmények!F$4),0),"")</f>
        <v>899</v>
      </c>
      <c r="G12">
        <f>IF(eredmények!G17&gt;0,ROUNDDOWN(eredmények!G$2*POWER(ABS(eredmények!G17-eredmények!G$3),eredmények!G$4),0),"")</f>
        <v>867</v>
      </c>
      <c r="H12">
        <f>IF(eredmények!H17&gt;0,ROUNDDOWN(eredmények!H$2*POWER(ABS(eredmények!H17-eredmények!H$3),eredmények!H$4),0),"")</f>
        <v>733</v>
      </c>
      <c r="I12">
        <f>IF(eredmények!I17&gt;0,ROUNDDOWN(eredmények!I$2*POWER(ABS(eredmények!I17-eredmények!I$3),eredmények!I$4),0),"")</f>
        <v>777</v>
      </c>
      <c r="J12">
        <f t="shared" si="0"/>
        <v>6030</v>
      </c>
    </row>
    <row r="13" spans="1:10" x14ac:dyDescent="0.25">
      <c r="A13" t="str">
        <f>eredmények!A18</f>
        <v xml:space="preserve"> Yana Maksimava </v>
      </c>
      <c r="B13" t="str">
        <f>eredmények!B18</f>
        <v>BLR</v>
      </c>
      <c r="C13">
        <f>IF(eredmények!C18&gt;0,ROUNDDOWN(eredmények!C$2*POWER(ABS(eredmények!C18-eredmények!C$3),eredmények!C$4),0),"")</f>
        <v>983</v>
      </c>
      <c r="D13">
        <f>IF(eredmények!D18&gt;0,ROUNDDOWN(eredmények!D$2*POWER(ABS(eredmények!D18-eredmények!D$3),eredmények!D$4),0),"")</f>
        <v>848</v>
      </c>
      <c r="E13">
        <f>IF(eredmények!E18&gt;0,ROUNDDOWN(eredmények!E$2*POWER(ABS(eredmények!E18-eredmények!E$3),eredmények!E$4),0),"")</f>
        <v>916</v>
      </c>
      <c r="F13">
        <f>IF(eredmények!F18&gt;0,ROUNDDOWN(eredmények!F$2*POWER(ABS(eredmények!F18-eredmények!F$3),eredmények!F$4),0),"")</f>
        <v>712</v>
      </c>
      <c r="G13">
        <f>IF(eredmények!G18&gt;0,ROUNDDOWN(eredmények!G$2*POWER(ABS(eredmények!G18-eredmények!G$3),eredmények!G$4),0),"")</f>
        <v>1093</v>
      </c>
      <c r="H13">
        <f>IF(eredmények!H18&gt;0,ROUNDDOWN(eredmények!H$2*POWER(ABS(eredmények!H18-eredmények!H$3),eredmények!H$4),0),"")</f>
        <v>800</v>
      </c>
      <c r="I13">
        <f>IF(eredmények!I18&gt;0,ROUNDDOWN(eredmények!I$2*POWER(ABS(eredmények!I18-eredmények!I$3),eredmények!I$4),0),"")</f>
        <v>846</v>
      </c>
      <c r="J13">
        <f t="shared" si="0"/>
        <v>6198</v>
      </c>
    </row>
    <row r="14" spans="1:10" x14ac:dyDescent="0.25">
      <c r="A14" t="str">
        <f>eredmények!A19</f>
        <v xml:space="preserve"> Dafne Schippers </v>
      </c>
      <c r="B14" t="str">
        <f>eredmények!B19</f>
        <v>NED</v>
      </c>
      <c r="C14">
        <f>IF(eredmények!C19&gt;0,ROUNDDOWN(eredmények!C$2*POWER(ABS(eredmények!C19-eredmények!C$3),eredmények!C$4),0),"")</f>
        <v>1053</v>
      </c>
      <c r="D14">
        <f>IF(eredmények!D19&gt;0,ROUNDDOWN(eredmények!D$2*POWER(ABS(eredmények!D19-eredmények!D$3),eredmények!D$4),0),"")</f>
        <v>1096</v>
      </c>
      <c r="E14">
        <f>IF(eredmények!E19&gt;0,ROUNDDOWN(eredmények!E$2*POWER(ABS(eredmények!E19-eredmények!E$3),eredmények!E$4),0),"")</f>
        <v>885</v>
      </c>
      <c r="F14">
        <f>IF(eredmények!F19&gt;0,ROUNDDOWN(eredmények!F$2*POWER(ABS(eredmények!F19-eredmények!F$3),eredmények!F$4),0),"")</f>
        <v>603</v>
      </c>
      <c r="G14">
        <f>IF(eredmények!G19&gt;0,ROUNDDOWN(eredmények!G$2*POWER(ABS(eredmények!G19-eredmények!G$3),eredmények!G$4),0),"")</f>
        <v>978</v>
      </c>
      <c r="H14">
        <f>IF(eredmények!H19&gt;0,ROUNDDOWN(eredmények!H$2*POWER(ABS(eredmények!H19-eredmények!H$3),eredmények!H$4),0),"")</f>
        <v>772</v>
      </c>
      <c r="I14">
        <f>IF(eredmények!I19&gt;0,ROUNDDOWN(eredmények!I$2*POWER(ABS(eredmények!I19-eredmények!I$3),eredmények!I$4),0),"")</f>
        <v>937</v>
      </c>
      <c r="J14">
        <f t="shared" si="0"/>
        <v>6324</v>
      </c>
    </row>
    <row r="15" spans="1:10" x14ac:dyDescent="0.25">
      <c r="A15" t="str">
        <f>eredmények!A20</f>
        <v xml:space="preserve"> Hyleas Fountain </v>
      </c>
      <c r="B15" t="str">
        <f>eredmények!B20</f>
        <v>USA</v>
      </c>
      <c r="C15">
        <f>IF(eredmények!C20&gt;0,ROUNDDOWN(eredmények!C$2*POWER(ABS(eredmények!C20-eredmények!C$3),eredmények!C$4),0),"")</f>
        <v>1170</v>
      </c>
      <c r="D15">
        <f>IF(eredmények!D20&gt;0,ROUNDDOWN(eredmények!D$2*POWER(ABS(eredmények!D20-eredmények!D$3),eredmények!D$4),0),"")</f>
        <v>1016</v>
      </c>
      <c r="E15" t="str">
        <f>IF(eredmények!E20&gt;0,ROUNDDOWN(eredmények!E$2*POWER(ABS(eredmények!E20-eredmények!E$3),eredmények!E$4),0),"")</f>
        <v/>
      </c>
      <c r="F15">
        <f>IF(eredmények!F20&gt;0,ROUNDDOWN(eredmények!F$2*POWER(ABS(eredmények!F20-eredmények!F$3),eredmények!F$4),0),"")</f>
        <v>319</v>
      </c>
      <c r="G15">
        <f>IF(eredmények!G20&gt;0,ROUNDDOWN(eredmények!G$2*POWER(ABS(eredmények!G20-eredmények!G$3),eredmények!G$4),0),"")</f>
        <v>1054</v>
      </c>
      <c r="H15">
        <f>IF(eredmények!H20&gt;0,ROUNDDOWN(eredmények!H$2*POWER(ABS(eredmények!H20-eredmények!H$3),eredmények!H$4),0),"")</f>
        <v>660</v>
      </c>
      <c r="I15">
        <f>IF(eredmények!I20&gt;0,ROUNDDOWN(eredmények!I$2*POWER(ABS(eredmények!I20-eredmények!I$3),eredmények!I$4),0),"")</f>
        <v>865</v>
      </c>
      <c r="J15" t="str">
        <f t="shared" si="0"/>
        <v>Nincs</v>
      </c>
    </row>
    <row r="16" spans="1:10" x14ac:dyDescent="0.25">
      <c r="A16" t="str">
        <f>eredmények!A21</f>
        <v xml:space="preserve"> Grit Šadeiko </v>
      </c>
      <c r="B16" t="str">
        <f>eredmények!B21</f>
        <v>EST</v>
      </c>
      <c r="C16">
        <f>IF(eredmények!C21&gt;0,ROUNDDOWN(eredmények!C$2*POWER(ABS(eredmények!C21-eredmények!C$3),eredmények!C$4),0),"")</f>
        <v>1050</v>
      </c>
      <c r="D16">
        <f>IF(eredmények!D21&gt;0,ROUNDDOWN(eredmények!D$2*POWER(ABS(eredmények!D21-eredmények!D$3),eredmények!D$4),0),"")</f>
        <v>957</v>
      </c>
      <c r="E16">
        <f>IF(eredmények!E21&gt;0,ROUNDDOWN(eredmények!E$2*POWER(ABS(eredmények!E21-eredmények!E$3),eredmények!E$4),0),"")</f>
        <v>783</v>
      </c>
      <c r="F16">
        <f>IF(eredmények!F21&gt;0,ROUNDDOWN(eredmények!F$2*POWER(ABS(eredmények!F21-eredmények!F$3),eredmények!F$4),0),"")</f>
        <v>747</v>
      </c>
      <c r="G16">
        <f>IF(eredmények!G21&gt;0,ROUNDDOWN(eredmények!G$2*POWER(ABS(eredmények!G21-eredmények!G$3),eredmények!G$4),0),"")</f>
        <v>903</v>
      </c>
      <c r="H16">
        <f>IF(eredmények!H21&gt;0,ROUNDDOWN(eredmények!H$2*POWER(ABS(eredmények!H21-eredmények!H$3),eredmények!H$4),0),"")</f>
        <v>690</v>
      </c>
      <c r="I16">
        <f>IF(eredmények!I21&gt;0,ROUNDDOWN(eredmények!I$2*POWER(ABS(eredmények!I21-eredmények!I$3),eredmények!I$4),0),"")</f>
        <v>883</v>
      </c>
      <c r="J16">
        <f t="shared" si="0"/>
        <v>6013</v>
      </c>
    </row>
    <row r="17" spans="1:10" x14ac:dyDescent="0.25">
      <c r="A17" t="str">
        <f>eredmények!A22</f>
        <v xml:space="preserve"> Ida Marcussen </v>
      </c>
      <c r="B17" t="str">
        <f>eredmények!B22</f>
        <v>NOR</v>
      </c>
      <c r="C17">
        <f>IF(eredmények!C22&gt;0,ROUNDDOWN(eredmények!C$2*POWER(ABS(eredmények!C22-eredmények!C$3),eredmények!C$4),0),"")</f>
        <v>967</v>
      </c>
      <c r="D17">
        <f>IF(eredmények!D22&gt;0,ROUNDDOWN(eredmények!D$2*POWER(ABS(eredmények!D22-eredmények!D$3),eredmények!D$4),0),"")</f>
        <v>873</v>
      </c>
      <c r="E17">
        <f>IF(eredmények!E22&gt;0,ROUNDDOWN(eredmények!E$2*POWER(ABS(eredmények!E22-eredmények!E$3),eredmények!E$4),0),"")</f>
        <v>912</v>
      </c>
      <c r="F17">
        <f>IF(eredmények!F22&gt;0,ROUNDDOWN(eredmények!F$2*POWER(ABS(eredmények!F22-eredmények!F$3),eredmények!F$4),0),"")</f>
        <v>711</v>
      </c>
      <c r="G17">
        <f>IF(eredmények!G22&gt;0,ROUNDDOWN(eredmények!G$2*POWER(ABS(eredmények!G22-eredmények!G$3),eredmények!G$4),0),"")</f>
        <v>830</v>
      </c>
      <c r="H17">
        <f>IF(eredmények!H22&gt;0,ROUNDDOWN(eredmények!H$2*POWER(ABS(eredmények!H22-eredmények!H$3),eredmények!H$4),0),"")</f>
        <v>811</v>
      </c>
      <c r="I17">
        <f>IF(eredmények!I22&gt;0,ROUNDDOWN(eredmények!I$2*POWER(ABS(eredmények!I22-eredmények!I$3),eredmények!I$4),0),"")</f>
        <v>795</v>
      </c>
      <c r="J17">
        <f t="shared" si="0"/>
        <v>5899</v>
      </c>
    </row>
    <row r="18" spans="1:10" x14ac:dyDescent="0.25">
      <c r="A18" t="str">
        <f>eredmények!A23</f>
        <v xml:space="preserve"> Irina Karpova </v>
      </c>
      <c r="B18" t="str">
        <f>eredmények!B23</f>
        <v>KAZ</v>
      </c>
      <c r="C18">
        <f>IF(eredmények!C23&gt;0,ROUNDDOWN(eredmények!C$2*POWER(ABS(eredmények!C23-eredmények!C$3),eredmények!C$4),0),"")</f>
        <v>949</v>
      </c>
      <c r="D18">
        <f>IF(eredmények!D23&gt;0,ROUNDDOWN(eredmények!D$2*POWER(ABS(eredmények!D23-eredmények!D$3),eredmények!D$4),0),"")</f>
        <v>849</v>
      </c>
      <c r="E18">
        <f>IF(eredmények!E23&gt;0,ROUNDDOWN(eredmények!E$2*POWER(ABS(eredmények!E23-eredmények!E$3),eredmények!E$4),0),"")</f>
        <v>706</v>
      </c>
      <c r="F18">
        <f>IF(eredmények!F23&gt;0,ROUNDDOWN(eredmények!F$2*POWER(ABS(eredmények!F23-eredmények!F$3),eredmények!F$4),0),"")</f>
        <v>586</v>
      </c>
      <c r="G18">
        <f>IF(eredmények!G23&gt;0,ROUNDDOWN(eredmények!G$2*POWER(ABS(eredmények!G23-eredmények!G$3),eredmények!G$4),0),"")</f>
        <v>830</v>
      </c>
      <c r="H18">
        <f>IF(eredmények!H23&gt;0,ROUNDDOWN(eredmények!H$2*POWER(ABS(eredmények!H23-eredmények!H$3),eredmények!H$4),0),"")</f>
        <v>640</v>
      </c>
      <c r="I18">
        <f>IF(eredmények!I23&gt;0,ROUNDDOWN(eredmények!I$2*POWER(ABS(eredmények!I23-eredmények!I$3),eredmények!I$4),0),"")</f>
        <v>759</v>
      </c>
      <c r="J18">
        <f t="shared" si="0"/>
        <v>5319</v>
      </c>
    </row>
    <row r="19" spans="1:10" x14ac:dyDescent="0.25">
      <c r="A19" t="str">
        <f>eredmények!A24</f>
        <v xml:space="preserve"> Sharon Day </v>
      </c>
      <c r="B19" t="str">
        <f>eredmények!B24</f>
        <v>USA</v>
      </c>
      <c r="C19">
        <f>IF(eredmények!C24&gt;0,ROUNDDOWN(eredmények!C$2*POWER(ABS(eredmények!C24-eredmények!C$3),eredmények!C$4),0),"")</f>
        <v>1040</v>
      </c>
      <c r="D19">
        <f>IF(eredmények!D24&gt;0,ROUNDDOWN(eredmények!D$2*POWER(ABS(eredmények!D24-eredmények!D$3),eredmények!D$4),0),"")</f>
        <v>946</v>
      </c>
      <c r="E19">
        <f>IF(eredmények!E24&gt;0,ROUNDDOWN(eredmények!E$2*POWER(ABS(eredmények!E24-eredmények!E$3),eredmények!E$4),0),"")</f>
        <v>946</v>
      </c>
      <c r="F19">
        <f>IF(eredmények!F24&gt;0,ROUNDDOWN(eredmények!F$2*POWER(ABS(eredmények!F24-eredmények!F$3),eredmények!F$4),0),"")</f>
        <v>742</v>
      </c>
      <c r="G19">
        <f>IF(eredmények!G24&gt;0,ROUNDDOWN(eredmények!G$2*POWER(ABS(eredmények!G24-eredmények!G$3),eredmények!G$4),0),"")</f>
        <v>941</v>
      </c>
      <c r="H19">
        <f>IF(eredmények!H24&gt;0,ROUNDDOWN(eredmények!H$2*POWER(ABS(eredmények!H24-eredmények!H$3),eredmények!H$4),0),"")</f>
        <v>813</v>
      </c>
      <c r="I19">
        <f>IF(eredmények!I24&gt;0,ROUNDDOWN(eredmények!I$2*POWER(ABS(eredmények!I24-eredmények!I$3),eredmények!I$4),0),"")</f>
        <v>804</v>
      </c>
      <c r="J19">
        <f t="shared" si="0"/>
        <v>6232</v>
      </c>
    </row>
    <row r="20" spans="1:10" x14ac:dyDescent="0.25">
      <c r="A20" t="str">
        <f>eredmények!A25</f>
        <v xml:space="preserve"> Jennifer Oeser </v>
      </c>
      <c r="B20" t="str">
        <f>eredmények!B25</f>
        <v>GER</v>
      </c>
      <c r="C20">
        <f>IF(eredmények!C25&gt;0,ROUNDDOWN(eredmények!C$2*POWER(ABS(eredmények!C25-eredmények!C$3),eredmények!C$4),0),"")</f>
        <v>1062</v>
      </c>
      <c r="D20">
        <f>IF(eredmények!D25&gt;0,ROUNDDOWN(eredmények!D$2*POWER(ABS(eredmények!D25-eredmények!D$3),eredmények!D$4),0),"")</f>
        <v>944</v>
      </c>
      <c r="E20" t="str">
        <f>IF(eredmények!E25&gt;0,ROUNDDOWN(eredmények!E$2*POWER(ABS(eredmények!E25-eredmények!E$3),eredmények!E$4),0),"")</f>
        <v/>
      </c>
      <c r="F20">
        <f>IF(eredmények!F25&gt;0,ROUNDDOWN(eredmények!F$2*POWER(ABS(eredmények!F25-eredmények!F$3),eredmények!F$4),0),"")</f>
        <v>795</v>
      </c>
      <c r="G20">
        <f>IF(eredmények!G25&gt;0,ROUNDDOWN(eredmények!G$2*POWER(ABS(eredmények!G25-eredmények!G$3),eredmények!G$4),0),"")</f>
        <v>978</v>
      </c>
      <c r="H20">
        <f>IF(eredmények!H25&gt;0,ROUNDDOWN(eredmények!H$2*POWER(ABS(eredmények!H25-eredmények!H$3),eredmények!H$4),0),"")</f>
        <v>805</v>
      </c>
      <c r="I20">
        <f>IF(eredmények!I25&gt;0,ROUNDDOWN(eredmények!I$2*POWER(ABS(eredmények!I25-eredmények!I$3),eredmények!I$4),0),"")</f>
        <v>871</v>
      </c>
      <c r="J20" t="str">
        <f t="shared" si="0"/>
        <v>Nincs</v>
      </c>
    </row>
    <row r="21" spans="1:10" x14ac:dyDescent="0.25">
      <c r="A21" t="str">
        <f>eredmények!A26</f>
        <v xml:space="preserve"> Tatyana Chernova </v>
      </c>
      <c r="B21" t="str">
        <f>eredmények!B26</f>
        <v>RUS</v>
      </c>
      <c r="C21">
        <f>IF(eredmények!C26&gt;0,ROUNDDOWN(eredmények!C$2*POWER(ABS(eredmények!C26-eredmények!C$3),eredmények!C$4),0),"")</f>
        <v>1053</v>
      </c>
      <c r="D21">
        <f>IF(eredmények!D26&gt;0,ROUNDDOWN(eredmények!D$2*POWER(ABS(eredmények!D26-eredmények!D$3),eredmények!D$4),0),"")</f>
        <v>1013</v>
      </c>
      <c r="E21">
        <f>IF(eredmények!E26&gt;0,ROUNDDOWN(eredmények!E$2*POWER(ABS(eredmények!E26-eredmények!E$3),eredmények!E$4),0),"")</f>
        <v>971</v>
      </c>
      <c r="F21">
        <f>IF(eredmények!F26&gt;0,ROUNDDOWN(eredmények!F$2*POWER(ABS(eredmények!F26-eredmények!F$3),eredmények!F$4),0),"")</f>
        <v>788</v>
      </c>
      <c r="G21">
        <f>IF(eredmények!G26&gt;0,ROUNDDOWN(eredmények!G$2*POWER(ABS(eredmények!G26-eredmények!G$3),eredmények!G$4),0),"")</f>
        <v>978</v>
      </c>
      <c r="H21">
        <f>IF(eredmények!H26&gt;0,ROUNDDOWN(eredmények!H$2*POWER(ABS(eredmények!H26-eredmények!H$3),eredmények!H$4),0),"")</f>
        <v>805</v>
      </c>
      <c r="I21">
        <f>IF(eredmények!I26&gt;0,ROUNDDOWN(eredmények!I$2*POWER(ABS(eredmények!I26-eredmények!I$3),eredmények!I$4),0),"")</f>
        <v>1020</v>
      </c>
      <c r="J21">
        <f t="shared" si="0"/>
        <v>6628</v>
      </c>
    </row>
    <row r="22" spans="1:10" x14ac:dyDescent="0.25">
      <c r="A22" t="str">
        <f>eredmények!A27</f>
        <v xml:space="preserve"> Aiga Grabuste </v>
      </c>
      <c r="B22" t="str">
        <f>eredmények!B27</f>
        <v>LAT</v>
      </c>
      <c r="C22">
        <f>IF(eredmények!C27&gt;0,ROUNDDOWN(eredmények!C$2*POWER(ABS(eredmények!C27-eredmények!C$3),eredmények!C$4),0),"")</f>
        <v>1028</v>
      </c>
      <c r="D22" t="str">
        <f>IF(eredmények!D27&gt;0,ROUNDDOWN(eredmények!D$2*POWER(ABS(eredmények!D27-eredmények!D$3),eredmények!D$4),0),"")</f>
        <v/>
      </c>
      <c r="E22" t="str">
        <f>IF(eredmények!E27&gt;0,ROUNDDOWN(eredmények!E$2*POWER(ABS(eredmények!E27-eredmények!E$3),eredmények!E$4),0),"")</f>
        <v/>
      </c>
      <c r="F22" t="str">
        <f>IF(eredmények!F27&gt;0,ROUNDDOWN(eredmények!F$2*POWER(ABS(eredmények!F27-eredmények!F$3),eredmények!F$4),0),"")</f>
        <v/>
      </c>
      <c r="G22">
        <f>IF(eredmények!G27&gt;0,ROUNDDOWN(eredmények!G$2*POWER(ABS(eredmények!G27-eredmények!G$3),eredmények!G$4),0),"")</f>
        <v>941</v>
      </c>
      <c r="H22">
        <f>IF(eredmények!H27&gt;0,ROUNDDOWN(eredmények!H$2*POWER(ABS(eredmények!H27-eredmények!H$3),eredmények!H$4),0),"")</f>
        <v>762</v>
      </c>
      <c r="I22" t="str">
        <f>IF(eredmények!I27&gt;0,ROUNDDOWN(eredmények!I$2*POWER(ABS(eredmények!I27-eredmények!I$3),eredmények!I$4),0),"")</f>
        <v/>
      </c>
      <c r="J22" t="str">
        <f t="shared" si="0"/>
        <v>Nincs</v>
      </c>
    </row>
    <row r="23" spans="1:10" x14ac:dyDescent="0.25">
      <c r="A23" t="str">
        <f>eredmények!A28</f>
        <v xml:space="preserve"> Kristina Savitskaya </v>
      </c>
      <c r="B23" t="str">
        <f>eredmények!B28</f>
        <v>RUS</v>
      </c>
      <c r="C23">
        <f>IF(eredmények!C28&gt;0,ROUNDDOWN(eredmények!C$2*POWER(ABS(eredmények!C28-eredmények!C$3),eredmények!C$4),0),"")</f>
        <v>1069</v>
      </c>
      <c r="D23">
        <f>IF(eredmények!D28&gt;0,ROUNDDOWN(eredmények!D$2*POWER(ABS(eredmények!D28-eredmények!D$3),eredmények!D$4),0),"")</f>
        <v>937</v>
      </c>
      <c r="E23">
        <f>IF(eredmények!E28&gt;0,ROUNDDOWN(eredmények!E$2*POWER(ABS(eredmények!E28-eredmények!E$3),eredmények!E$4),0),"")</f>
        <v>932</v>
      </c>
      <c r="F23">
        <f>IF(eredmények!F28&gt;0,ROUNDDOWN(eredmények!F$2*POWER(ABS(eredmények!F28-eredmények!F$3),eredmények!F$4),0),"")</f>
        <v>738</v>
      </c>
      <c r="G23">
        <f>IF(eredmények!G28&gt;0,ROUNDDOWN(eredmények!G$2*POWER(ABS(eredmények!G28-eredmények!G$3),eredmények!G$4),0),"")</f>
        <v>1016</v>
      </c>
      <c r="H23">
        <f>IF(eredmények!H28&gt;0,ROUNDDOWN(eredmények!H$2*POWER(ABS(eredmények!H28-eredmények!H$3),eredmények!H$4),0),"")</f>
        <v>845</v>
      </c>
      <c r="I23">
        <f>IF(eredmények!I28&gt;0,ROUNDDOWN(eredmények!I$2*POWER(ABS(eredmények!I28-eredmények!I$3),eredmények!I$4),0),"")</f>
        <v>915</v>
      </c>
      <c r="J23">
        <f t="shared" si="0"/>
        <v>6452</v>
      </c>
    </row>
    <row r="24" spans="1:10" x14ac:dyDescent="0.25">
      <c r="A24" t="str">
        <f>eredmények!A29</f>
        <v xml:space="preserve"> Eliška Klučinová </v>
      </c>
      <c r="B24" t="str">
        <f>eredmények!B29</f>
        <v>CZE</v>
      </c>
      <c r="C24">
        <f>IF(eredmények!C29&gt;0,ROUNDDOWN(eredmények!C$2*POWER(ABS(eredmények!C29-eredmények!C$3),eredmények!C$4),0),"")</f>
        <v>977</v>
      </c>
      <c r="D24">
        <f>IF(eredmények!D29&gt;0,ROUNDDOWN(eredmények!D$2*POWER(ABS(eredmények!D29-eredmények!D$3),eredmények!D$4),0),"")</f>
        <v>887</v>
      </c>
      <c r="E24">
        <f>IF(eredmények!E29&gt;0,ROUNDDOWN(eredmények!E$2*POWER(ABS(eredmények!E29-eredmények!E$3),eredmények!E$4),0),"")</f>
        <v>878</v>
      </c>
      <c r="F24">
        <f>IF(eredmények!F29&gt;0,ROUNDDOWN(eredmények!F$2*POWER(ABS(eredmények!F29-eredmények!F$3),eredmények!F$4),0),"")</f>
        <v>776</v>
      </c>
      <c r="G24">
        <f>IF(eredmények!G29&gt;0,ROUNDDOWN(eredmények!G$2*POWER(ABS(eredmények!G29-eredmények!G$3),eredmények!G$4),0),"")</f>
        <v>978</v>
      </c>
      <c r="H24">
        <f>IF(eredmények!H29&gt;0,ROUNDDOWN(eredmények!H$2*POWER(ABS(eredmények!H29-eredmények!H$3),eredmények!H$4),0),"")</f>
        <v>723</v>
      </c>
      <c r="I24">
        <f>IF(eredmények!I29&gt;0,ROUNDDOWN(eredmények!I$2*POWER(ABS(eredmények!I29-eredmények!I$3),eredmények!I$4),0),"")</f>
        <v>890</v>
      </c>
      <c r="J24">
        <f t="shared" si="0"/>
        <v>6109</v>
      </c>
    </row>
    <row r="25" spans="1:10" x14ac:dyDescent="0.25">
      <c r="A25" t="str">
        <f>eredmények!A30</f>
        <v xml:space="preserve"> Hanna Melnychenko </v>
      </c>
      <c r="B25" t="str">
        <f>eredmények!B30</f>
        <v>UKR</v>
      </c>
      <c r="C25">
        <f>IF(eredmények!C30&gt;0,ROUNDDOWN(eredmények!C$2*POWER(ABS(eredmények!C30-eredmények!C$3),eredmények!C$4),0),"")</f>
        <v>1077</v>
      </c>
      <c r="D25">
        <f>IF(eredmények!D30&gt;0,ROUNDDOWN(eredmények!D$2*POWER(ABS(eredmények!D30-eredmények!D$3),eredmények!D$4),0),"")</f>
        <v>972</v>
      </c>
      <c r="E25">
        <f>IF(eredmények!E30&gt;0,ROUNDDOWN(eredmények!E$2*POWER(ABS(eredmények!E30-eredmények!E$3),eredmények!E$4),0),"")</f>
        <v>923</v>
      </c>
      <c r="F25">
        <f>IF(eredmények!F30&gt;0,ROUNDDOWN(eredmények!F$2*POWER(ABS(eredmények!F30-eredmények!F$3),eredmények!F$4),0),"")</f>
        <v>742</v>
      </c>
      <c r="G25">
        <f>IF(eredmények!G30&gt;0,ROUNDDOWN(eredmények!G$2*POWER(ABS(eredmények!G30-eredmények!G$3),eredmények!G$4),0),"")</f>
        <v>978</v>
      </c>
      <c r="H25">
        <f>IF(eredmények!H30&gt;0,ROUNDDOWN(eredmények!H$2*POWER(ABS(eredmények!H30-eredmények!H$3),eredmények!H$4),0),"")</f>
        <v>725</v>
      </c>
      <c r="I25">
        <f>IF(eredmények!I30&gt;0,ROUNDDOWN(eredmények!I$2*POWER(ABS(eredmények!I30-eredmények!I$3),eredmények!I$4),0),"")</f>
        <v>975</v>
      </c>
      <c r="J25">
        <f t="shared" si="0"/>
        <v>6392</v>
      </c>
    </row>
    <row r="26" spans="1:10" x14ac:dyDescent="0.25">
      <c r="A26" t="str">
        <f>eredmények!A31</f>
        <v xml:space="preserve"> Uhunoma Osazuwa </v>
      </c>
      <c r="B26" t="str">
        <f>eredmények!B31</f>
        <v>NGR</v>
      </c>
      <c r="C26">
        <f>IF(eredmények!C31&gt;0,ROUNDDOWN(eredmények!C$2*POWER(ABS(eredmények!C31-eredmények!C$3),eredmények!C$4),0),"")</f>
        <v>1056</v>
      </c>
      <c r="D26">
        <f>IF(eredmények!D31&gt;0,ROUNDDOWN(eredmények!D$2*POWER(ABS(eredmények!D31-eredmények!D$3),eredmények!D$4),0),"")</f>
        <v>922</v>
      </c>
      <c r="E26" t="str">
        <f>IF(eredmények!E31&gt;0,ROUNDDOWN(eredmények!E$2*POWER(ABS(eredmények!E31-eredmények!E$3),eredmények!E$4),0),"")</f>
        <v/>
      </c>
      <c r="F26" t="str">
        <f>IF(eredmények!F31&gt;0,ROUNDDOWN(eredmények!F$2*POWER(ABS(eredmények!F31-eredmények!F$3),eredmények!F$4),0),"")</f>
        <v/>
      </c>
      <c r="G26">
        <f>IF(eredmények!G31&gt;0,ROUNDDOWN(eredmények!G$2*POWER(ABS(eredmények!G31-eredmények!G$3),eredmények!G$4),0),"")</f>
        <v>941</v>
      </c>
      <c r="H26">
        <f>IF(eredmények!H31&gt;0,ROUNDDOWN(eredmények!H$2*POWER(ABS(eredmények!H31-eredmények!H$3),eredmények!H$4),0),"")</f>
        <v>712</v>
      </c>
      <c r="I26">
        <f>IF(eredmények!I31&gt;0,ROUNDDOWN(eredmények!I$2*POWER(ABS(eredmények!I31-eredmények!I$3),eredmények!I$4),0),"")</f>
        <v>771</v>
      </c>
      <c r="J26" t="str">
        <f t="shared" si="0"/>
        <v>Nincs</v>
      </c>
    </row>
    <row r="27" spans="1:10" x14ac:dyDescent="0.25">
      <c r="A27" t="str">
        <f>eredmények!A32</f>
        <v xml:space="preserve"> Györgyi Farkas </v>
      </c>
      <c r="B27" t="str">
        <f>eredmények!B32</f>
        <v>HUN</v>
      </c>
      <c r="C27">
        <f>IF(eredmények!C32&gt;0,ROUNDDOWN(eredmények!C$2*POWER(ABS(eredmények!C32-eredmények!C$3),eredmények!C$4),0),"")</f>
        <v>932</v>
      </c>
      <c r="D27">
        <f>IF(eredmények!D32&gt;0,ROUNDDOWN(eredmények!D$2*POWER(ABS(eredmények!D32-eredmények!D$3),eredmények!D$4),0),"")</f>
        <v>822</v>
      </c>
      <c r="E27">
        <f>IF(eredmények!E32&gt;0,ROUNDDOWN(eredmények!E$2*POWER(ABS(eredmények!E32-eredmények!E$3),eredmények!E$4),0),"")</f>
        <v>853</v>
      </c>
      <c r="F27">
        <f>IF(eredmények!F32&gt;0,ROUNDDOWN(eredmények!F$2*POWER(ABS(eredmények!F32-eredmények!F$3),eredmények!F$4),0),"")</f>
        <v>793</v>
      </c>
      <c r="G27">
        <f>IF(eredmények!G32&gt;0,ROUNDDOWN(eredmények!G$2*POWER(ABS(eredmények!G32-eredmények!G$3),eredmények!G$4),0),"")</f>
        <v>978</v>
      </c>
      <c r="H27">
        <f>IF(eredmények!H32&gt;0,ROUNDDOWN(eredmények!H$2*POWER(ABS(eredmények!H32-eredmények!H$3),eredmények!H$4),0),"")</f>
        <v>764</v>
      </c>
      <c r="I27">
        <f>IF(eredmények!I32&gt;0,ROUNDDOWN(eredmények!I$2*POWER(ABS(eredmények!I32-eredmények!I$3),eredmények!I$4),0),"")</f>
        <v>871</v>
      </c>
      <c r="J27">
        <f t="shared" si="0"/>
        <v>6013</v>
      </c>
    </row>
    <row r="28" spans="1:10" x14ac:dyDescent="0.25">
      <c r="A28" t="str">
        <f>eredmények!A33</f>
        <v xml:space="preserve"> Nadine Broersen </v>
      </c>
      <c r="B28" t="str">
        <f>eredmények!B33</f>
        <v>NED</v>
      </c>
      <c r="C28">
        <f>IF(eredmények!C33&gt;0,ROUNDDOWN(eredmények!C$2*POWER(ABS(eredmények!C33-eredmények!C$3),eredmények!C$4),0),"")</f>
        <v>1030</v>
      </c>
      <c r="D28">
        <f>IF(eredmények!D33&gt;0,ROUNDDOWN(eredmények!D$2*POWER(ABS(eredmények!D33-eredmények!D$3),eredmények!D$4),0),"")</f>
        <v>875</v>
      </c>
      <c r="E28">
        <f>IF(eredmények!E33&gt;0,ROUNDDOWN(eredmények!E$2*POWER(ABS(eredmények!E33-eredmények!E$3),eredmények!E$4),0),"")</f>
        <v>865</v>
      </c>
      <c r="F28">
        <f>IF(eredmények!F33&gt;0,ROUNDDOWN(eredmények!F$2*POWER(ABS(eredmények!F33-eredmények!F$3),eredmények!F$4),0),"")</f>
        <v>899</v>
      </c>
      <c r="G28">
        <f>IF(eredmények!G33&gt;0,ROUNDDOWN(eredmények!G$2*POWER(ABS(eredmények!G33-eredmények!G$3),eredmények!G$4),0),"")</f>
        <v>1054</v>
      </c>
      <c r="H28">
        <f>IF(eredmények!H33&gt;0,ROUNDDOWN(eredmények!H$2*POWER(ABS(eredmények!H33-eredmények!H$3),eredmények!H$4),0),"")</f>
        <v>765</v>
      </c>
      <c r="I28">
        <f>IF(eredmények!I33&gt;0,ROUNDDOWN(eredmények!I$2*POWER(ABS(eredmények!I33-eredmények!I$3),eredmények!I$4),0),"")</f>
        <v>831</v>
      </c>
      <c r="J28">
        <f t="shared" si="0"/>
        <v>6319</v>
      </c>
    </row>
    <row r="29" spans="1:10" x14ac:dyDescent="0.25">
      <c r="A29" t="str">
        <f>eredmények!A34</f>
        <v xml:space="preserve"> Jessica Zelinka </v>
      </c>
      <c r="B29" t="str">
        <f>eredmények!B34</f>
        <v>CAN</v>
      </c>
      <c r="C29">
        <f>IF(eredmények!C34&gt;0,ROUNDDOWN(eredmények!C$2*POWER(ABS(eredmények!C34-eredmények!C$3),eredmények!C$4),0),"")</f>
        <v>1178</v>
      </c>
      <c r="D29">
        <f>IF(eredmények!D34&gt;0,ROUNDDOWN(eredmények!D$2*POWER(ABS(eredmények!D34-eredmények!D$3),eredmények!D$4),0),"")</f>
        <v>1047</v>
      </c>
      <c r="E29">
        <f>IF(eredmények!E34&gt;0,ROUNDDOWN(eredmények!E$2*POWER(ABS(eredmények!E34-eredmények!E$3),eredmények!E$4),0),"")</f>
        <v>977</v>
      </c>
      <c r="F29">
        <f>IF(eredmények!F34&gt;0,ROUNDDOWN(eredmények!F$2*POWER(ABS(eredmények!F34-eredmények!F$3),eredmények!F$4),0),"")</f>
        <v>778</v>
      </c>
      <c r="G29">
        <f>IF(eredmények!G34&gt;0,ROUNDDOWN(eredmények!G$2*POWER(ABS(eredmények!G34-eredmények!G$3),eredmények!G$4),0),"")</f>
        <v>830</v>
      </c>
      <c r="H29">
        <f>IF(eredmények!H34&gt;0,ROUNDDOWN(eredmények!H$2*POWER(ABS(eredmények!H34-eredmények!H$3),eredmények!H$4),0),"")</f>
        <v>848</v>
      </c>
      <c r="I29">
        <f>IF(eredmények!I34&gt;0,ROUNDDOWN(eredmények!I$2*POWER(ABS(eredmények!I34-eredmények!I$3),eredmények!I$4),0),"")</f>
        <v>822</v>
      </c>
      <c r="J29">
        <f t="shared" si="0"/>
        <v>6480</v>
      </c>
    </row>
    <row r="30" spans="1:10" x14ac:dyDescent="0.25">
      <c r="A30" t="str">
        <f>eredmények!A35</f>
        <v xml:space="preserve"> Austra Skujyte </v>
      </c>
      <c r="B30" t="str">
        <f>eredmények!B35</f>
        <v>LTU</v>
      </c>
      <c r="C30">
        <f>IF(eredmények!C35&gt;0,ROUNDDOWN(eredmények!C$2*POWER(ABS(eredmények!C35-eredmények!C$3),eredmények!C$4),0),"")</f>
        <v>978</v>
      </c>
      <c r="D30">
        <f>IF(eredmények!D35&gt;0,ROUNDDOWN(eredmények!D$2*POWER(ABS(eredmények!D35-eredmények!D$3),eredmények!D$4),0),"")</f>
        <v>848</v>
      </c>
      <c r="E30">
        <f>IF(eredmények!E35&gt;0,ROUNDDOWN(eredmények!E$2*POWER(ABS(eredmények!E35-eredmények!E$3),eredmények!E$4),0),"")</f>
        <v>816</v>
      </c>
      <c r="F30">
        <f>IF(eredmények!F35&gt;0,ROUNDDOWN(eredmények!F$2*POWER(ABS(eredmények!F35-eredmények!F$3),eredmények!F$4),0),"")</f>
        <v>882</v>
      </c>
      <c r="G30">
        <f>IF(eredmények!G35&gt;0,ROUNDDOWN(eredmények!G$2*POWER(ABS(eredmények!G35-eredmények!G$3),eredmények!G$4),0),"")</f>
        <v>1132</v>
      </c>
      <c r="H30">
        <f>IF(eredmények!H35&gt;0,ROUNDDOWN(eredmények!H$2*POWER(ABS(eredmények!H35-eredmények!H$3),eredmények!H$4),0),"")</f>
        <v>1016</v>
      </c>
      <c r="I30">
        <f>IF(eredmények!I35&gt;0,ROUNDDOWN(eredmények!I$2*POWER(ABS(eredmények!I35-eredmények!I$3),eredmények!I$4),0),"")</f>
        <v>927</v>
      </c>
      <c r="J30">
        <f t="shared" si="0"/>
        <v>6599</v>
      </c>
    </row>
    <row r="31" spans="1:10" x14ac:dyDescent="0.25">
      <c r="A31" t="str">
        <f>eredmények!A36</f>
        <v xml:space="preserve"> Laura Ikauniece </v>
      </c>
      <c r="B31" t="str">
        <f>eredmények!B36</f>
        <v>LAT</v>
      </c>
      <c r="C31">
        <f>IF(eredmények!C36&gt;0,ROUNDDOWN(eredmények!C$2*POWER(ABS(eredmények!C36-eredmények!C$3),eredmények!C$4),0),"")</f>
        <v>1020</v>
      </c>
      <c r="D31">
        <f>IF(eredmények!D36&gt;0,ROUNDDOWN(eredmények!D$2*POWER(ABS(eredmények!D36-eredmények!D$3),eredmények!D$4),0),"")</f>
        <v>965</v>
      </c>
      <c r="E31">
        <f>IF(eredmények!E36&gt;0,ROUNDDOWN(eredmények!E$2*POWER(ABS(eredmények!E36-eredmények!E$3),eredmények!E$4),0),"")</f>
        <v>934</v>
      </c>
      <c r="F31">
        <f>IF(eredmények!F36&gt;0,ROUNDDOWN(eredmények!F$2*POWER(ABS(eredmények!F36-eredmények!F$3),eredmények!F$4),0),"")</f>
        <v>885</v>
      </c>
      <c r="G31">
        <f>IF(eredmények!G36&gt;0,ROUNDDOWN(eredmények!G$2*POWER(ABS(eredmények!G36-eredmények!G$3),eredmények!G$4),0),"")</f>
        <v>1016</v>
      </c>
      <c r="H31">
        <f>IF(eredmények!H36&gt;0,ROUNDDOWN(eredmények!H$2*POWER(ABS(eredmények!H36-eredmények!H$3),eredmények!H$4),0),"")</f>
        <v>704</v>
      </c>
      <c r="I31">
        <f>IF(eredmények!I36&gt;0,ROUNDDOWN(eredmények!I$2*POWER(ABS(eredmények!I36-eredmények!I$3),eredmények!I$4),0),"")</f>
        <v>890</v>
      </c>
      <c r="J31">
        <f t="shared" si="0"/>
        <v>6414</v>
      </c>
    </row>
    <row r="32" spans="1:10" x14ac:dyDescent="0.25">
      <c r="A32" t="str">
        <f>eredmények!A37</f>
        <v xml:space="preserve"> Antoinette Nana Djimou Ida </v>
      </c>
      <c r="B32" t="str">
        <f>eredmények!B37</f>
        <v>FRA</v>
      </c>
      <c r="C32">
        <f>IF(eredmények!C37&gt;0,ROUNDDOWN(eredmények!C$2*POWER(ABS(eredmények!C37-eredmények!C$3),eredmények!C$4),0),"")</f>
        <v>1130</v>
      </c>
      <c r="D32">
        <f>IF(eredmények!D37&gt;0,ROUNDDOWN(eredmények!D$2*POWER(ABS(eredmények!D37-eredmények!D$3),eredmények!D$4),0),"")</f>
        <v>913</v>
      </c>
      <c r="E32">
        <f>IF(eredmények!E37&gt;0,ROUNDDOWN(eredmények!E$2*POWER(ABS(eredmények!E37-eredmények!E$3),eredmények!E$4),0),"")</f>
        <v>880</v>
      </c>
      <c r="F32">
        <f>IF(eredmények!F37&gt;0,ROUNDDOWN(eredmények!F$2*POWER(ABS(eredmények!F37-eredmények!F$3),eredmények!F$4),0),"")</f>
        <v>974</v>
      </c>
      <c r="G32">
        <f>IF(eredmények!G37&gt;0,ROUNDDOWN(eredmények!G$2*POWER(ABS(eredmények!G37-eredmények!G$3),eredmények!G$4),0),"")</f>
        <v>978</v>
      </c>
      <c r="H32">
        <f>IF(eredmények!H37&gt;0,ROUNDDOWN(eredmények!H$2*POWER(ABS(eredmények!H37-eredmények!H$3),eredmények!H$4),0),"")</f>
        <v>811</v>
      </c>
      <c r="I32">
        <f>IF(eredmények!I37&gt;0,ROUNDDOWN(eredmények!I$2*POWER(ABS(eredmények!I37-eredmények!I$3),eredmények!I$4),0),"")</f>
        <v>890</v>
      </c>
      <c r="J32">
        <f t="shared" si="0"/>
        <v>6576</v>
      </c>
    </row>
    <row r="33" spans="1:10" x14ac:dyDescent="0.25">
      <c r="A33" t="str">
        <f>eredmények!A38</f>
        <v xml:space="preserve"> Katarina Johnson-Thompson </v>
      </c>
      <c r="B33" t="str">
        <f>eredmények!B38</f>
        <v>GBR</v>
      </c>
      <c r="C33">
        <f>IF(eredmények!C38&gt;0,ROUNDDOWN(eredmények!C$2*POWER(ABS(eredmények!C38-eredmények!C$3),eredmények!C$4),0),"")</f>
        <v>1053</v>
      </c>
      <c r="D33">
        <f>IF(eredmények!D38&gt;0,ROUNDDOWN(eredmények!D$2*POWER(ABS(eredmények!D38-eredmények!D$3),eredmények!D$4),0),"")</f>
        <v>1007</v>
      </c>
      <c r="E33">
        <f>IF(eredmények!E38&gt;0,ROUNDDOWN(eredmények!E$2*POWER(ABS(eredmények!E38-eredmények!E$3),eredmények!E$4),0),"")</f>
        <v>954</v>
      </c>
      <c r="F33">
        <f>IF(eredmények!F38&gt;0,ROUNDDOWN(eredmények!F$2*POWER(ABS(eredmények!F38-eredmények!F$3),eredmények!F$4),0),"")</f>
        <v>636</v>
      </c>
      <c r="G33">
        <f>IF(eredmények!G38&gt;0,ROUNDDOWN(eredmények!G$2*POWER(ABS(eredmények!G38-eredmények!G$3),eredmények!G$4),0),"")</f>
        <v>1093</v>
      </c>
      <c r="H33">
        <f>IF(eredmények!H38&gt;0,ROUNDDOWN(eredmények!H$2*POWER(ABS(eredmények!H38-eredmények!H$3),eredmények!H$4),0),"")</f>
        <v>616</v>
      </c>
      <c r="I33">
        <f>IF(eredmények!I38&gt;0,ROUNDDOWN(eredmények!I$2*POWER(ABS(eredmények!I38-eredmények!I$3),eredmények!I$4),0),"")</f>
        <v>908</v>
      </c>
      <c r="J33">
        <f t="shared" si="0"/>
        <v>6267</v>
      </c>
    </row>
    <row r="34" spans="1:10" x14ac:dyDescent="0.25">
      <c r="A34" t="str">
        <f>eredmények!A39</f>
        <v xml:space="preserve"> Julia Mächtig </v>
      </c>
      <c r="B34" t="str">
        <f>eredmények!B39</f>
        <v>GER</v>
      </c>
      <c r="C34">
        <f>IF(eredmények!C39&gt;0,ROUNDDOWN(eredmények!C$2*POWER(ABS(eredmények!C39-eredmények!C$3),eredmények!C$4),0),"")</f>
        <v>903</v>
      </c>
      <c r="D34">
        <f>IF(eredmények!D39&gt;0,ROUNDDOWN(eredmények!D$2*POWER(ABS(eredmények!D39-eredmények!D$3),eredmények!D$4),0),"")</f>
        <v>852</v>
      </c>
      <c r="E34">
        <f>IF(eredmények!E39&gt;0,ROUNDDOWN(eredmények!E$2*POWER(ABS(eredmények!E39-eredmények!E$3),eredmények!E$4),0),"")</f>
        <v>819</v>
      </c>
      <c r="F34">
        <f>IF(eredmények!F39&gt;0,ROUNDDOWN(eredmények!F$2*POWER(ABS(eredmények!F39-eredmények!F$3),eredmények!F$4),0),"")</f>
        <v>752</v>
      </c>
      <c r="G34">
        <f>IF(eredmények!G39&gt;0,ROUNDDOWN(eredmények!G$2*POWER(ABS(eredmények!G39-eredmények!G$3),eredmények!G$4),0),"")</f>
        <v>830</v>
      </c>
      <c r="H34">
        <f>IF(eredmények!H39&gt;0,ROUNDDOWN(eredmények!H$2*POWER(ABS(eredmények!H39-eredmények!H$3),eredmények!H$4),0),"")</f>
        <v>860</v>
      </c>
      <c r="I34">
        <f>IF(eredmények!I39&gt;0,ROUNDDOWN(eredmények!I$2*POWER(ABS(eredmények!I39-eredmények!I$3),eredmények!I$4),0),"")</f>
        <v>322</v>
      </c>
      <c r="J34">
        <f t="shared" si="0"/>
        <v>5338</v>
      </c>
    </row>
    <row r="35" spans="1:10" x14ac:dyDescent="0.25">
      <c r="A35" t="str">
        <f>eredmények!A40</f>
        <v xml:space="preserve"> Ellen Sprunger </v>
      </c>
      <c r="B35" t="str">
        <f>eredmények!B40</f>
        <v>SUI</v>
      </c>
      <c r="C35">
        <f>IF(eredmények!C40&gt;0,ROUNDDOWN(eredmények!C$2*POWER(ABS(eredmények!C40-eredmények!C$3),eredmények!C$4),0),"")</f>
        <v>1072</v>
      </c>
      <c r="D35">
        <f>IF(eredmények!D40&gt;0,ROUNDDOWN(eredmények!D$2*POWER(ABS(eredmények!D40-eredmények!D$3),eredmények!D$4),0),"")</f>
        <v>1020</v>
      </c>
      <c r="E35">
        <f>IF(eredmények!E40&gt;0,ROUNDDOWN(eredmények!E$2*POWER(ABS(eredmények!E40-eredmények!E$3),eredmények!E$4),0),"")</f>
        <v>857</v>
      </c>
      <c r="F35">
        <f>IF(eredmények!F40&gt;0,ROUNDDOWN(eredmények!F$2*POWER(ABS(eredmények!F40-eredmények!F$3),eredmények!F$4),0),"")</f>
        <v>776</v>
      </c>
      <c r="G35">
        <f>IF(eredmények!G40&gt;0,ROUNDDOWN(eredmények!G$2*POWER(ABS(eredmények!G40-eredmények!G$3),eredmények!G$4),0),"")</f>
        <v>867</v>
      </c>
      <c r="H35">
        <f>IF(eredmények!H40&gt;0,ROUNDDOWN(eredmények!H$2*POWER(ABS(eredmények!H40-eredmények!H$3),eredmények!H$4),0),"")</f>
        <v>702</v>
      </c>
      <c r="I35">
        <f>IF(eredmények!I40&gt;0,ROUNDDOWN(eredmények!I$2*POWER(ABS(eredmények!I40-eredmények!I$3),eredmények!I$4),0),"")</f>
        <v>813</v>
      </c>
      <c r="J35">
        <f t="shared" si="0"/>
        <v>6107</v>
      </c>
    </row>
    <row r="36" spans="1:10" x14ac:dyDescent="0.25">
      <c r="A36" t="str">
        <f>eredmények!A41</f>
        <v xml:space="preserve"> Nataliya Dobrynska </v>
      </c>
      <c r="B36" t="str">
        <f>eredmények!B41</f>
        <v>UKR</v>
      </c>
      <c r="C36">
        <f>IF(eredmények!C41&gt;0,ROUNDDOWN(eredmények!C$2*POWER(ABS(eredmények!C41-eredmények!C$3),eredmények!C$4),0),"")</f>
        <v>1040</v>
      </c>
      <c r="D36">
        <f>IF(eredmények!D41&gt;0,ROUNDDOWN(eredmények!D$2*POWER(ABS(eredmények!D41-eredmények!D$3),eredmények!D$4),0),"")</f>
        <v>915</v>
      </c>
      <c r="E36" t="str">
        <f>IF(eredmények!E41&gt;0,ROUNDDOWN(eredmények!E$2*POWER(ABS(eredmények!E41-eredmények!E$3),eredmények!E$4),0),"")</f>
        <v/>
      </c>
      <c r="F36" t="str">
        <f>IF(eredmények!F41&gt;0,ROUNDDOWN(eredmények!F$2*POWER(ABS(eredmények!F41-eredmények!F$3),eredmények!F$4),0),"")</f>
        <v/>
      </c>
      <c r="G36">
        <f>IF(eredmények!G41&gt;0,ROUNDDOWN(eredmények!G$2*POWER(ABS(eredmények!G41-eredmények!G$3),eredmények!G$4),0),"")</f>
        <v>1016</v>
      </c>
      <c r="H36">
        <f>IF(eredmények!H41&gt;0,ROUNDDOWN(eredmények!H$2*POWER(ABS(eredmények!H41-eredmények!H$3),eredmények!H$4),0),"")</f>
        <v>864</v>
      </c>
      <c r="I36">
        <f>IF(eredmények!I41&gt;0,ROUNDDOWN(eredmények!I$2*POWER(ABS(eredmények!I41-eredmények!I$3),eredmények!I$4),0),"")</f>
        <v>242</v>
      </c>
      <c r="J36" t="str">
        <f t="shared" si="0"/>
        <v>Nincs</v>
      </c>
    </row>
    <row r="37" spans="1:10" x14ac:dyDescent="0.25">
      <c r="A37" t="str">
        <f>eredmények!A42</f>
        <v xml:space="preserve"> Ivona Dadic </v>
      </c>
      <c r="B37" t="str">
        <f>eredmények!B42</f>
        <v>AUT</v>
      </c>
      <c r="C37">
        <f>IF(eredmények!C42&gt;0,ROUNDDOWN(eredmények!C$2*POWER(ABS(eredmények!C42-eredmények!C$3),eredmények!C$4),0),"")</f>
        <v>898</v>
      </c>
      <c r="D37">
        <f>IF(eredmények!D42&gt;0,ROUNDDOWN(eredmények!D$2*POWER(ABS(eredmények!D42-eredmények!D$3),eredmények!D$4),0),"")</f>
        <v>953</v>
      </c>
      <c r="E37">
        <f>IF(eredmények!E42&gt;0,ROUNDDOWN(eredmények!E$2*POWER(ABS(eredmények!E42-eredmények!E$3),eredmények!E$4),0),"")</f>
        <v>880</v>
      </c>
      <c r="F37">
        <f>IF(eredmények!F42&gt;0,ROUNDDOWN(eredmények!F$2*POWER(ABS(eredmények!F42-eredmények!F$3),eredmények!F$4),0),"")</f>
        <v>702</v>
      </c>
      <c r="G37">
        <f>IF(eredmények!G42&gt;0,ROUNDDOWN(eredmények!G$2*POWER(ABS(eredmények!G42-eredmények!G$3),eredmények!G$4),0),"")</f>
        <v>978</v>
      </c>
      <c r="H37">
        <f>IF(eredmények!H42&gt;0,ROUNDDOWN(eredmények!H$2*POWER(ABS(eredmények!H42-eredmények!H$3),eredmények!H$4),0),"")</f>
        <v>674</v>
      </c>
      <c r="I37">
        <f>IF(eredmények!I42&gt;0,ROUNDDOWN(eredmények!I$2*POWER(ABS(eredmények!I42-eredmények!I$3),eredmények!I$4),0),"")</f>
        <v>850</v>
      </c>
      <c r="J37">
        <f t="shared" si="0"/>
        <v>5935</v>
      </c>
    </row>
    <row r="38" spans="1:10" x14ac:dyDescent="0.25">
      <c r="A38" t="str">
        <f>eredmények!A43</f>
        <v xml:space="preserve"> Chantae McMillan </v>
      </c>
      <c r="B38" t="str">
        <f>eredmények!B43</f>
        <v>USA</v>
      </c>
      <c r="C38">
        <f>IF(eredmények!C43&gt;0,ROUNDDOWN(eredmények!C$2*POWER(ABS(eredmények!C43-eredmények!C$3),eredmények!C$4),0),"")</f>
        <v>1052</v>
      </c>
      <c r="D38">
        <f>IF(eredmények!D43&gt;0,ROUNDDOWN(eredmények!D$2*POWER(ABS(eredmények!D43-eredmények!D$3),eredmények!D$4),0),"")</f>
        <v>864</v>
      </c>
      <c r="E38">
        <f>IF(eredmények!E43&gt;0,ROUNDDOWN(eredmények!E$2*POWER(ABS(eredmények!E43-eredmények!E$3),eredmények!E$4),0),"")</f>
        <v>567</v>
      </c>
      <c r="F38">
        <f>IF(eredmények!F43&gt;0,ROUNDDOWN(eredmények!F$2*POWER(ABS(eredmények!F43-eredmények!F$3),eredmények!F$4),0),"")</f>
        <v>856</v>
      </c>
      <c r="G38">
        <f>IF(eredmények!G43&gt;0,ROUNDDOWN(eredmények!G$2*POWER(ABS(eredmények!G43-eredmények!G$3),eredmények!G$4),0),"")</f>
        <v>830</v>
      </c>
      <c r="H38">
        <f>IF(eredmények!H43&gt;0,ROUNDDOWN(eredmények!H$2*POWER(ABS(eredmények!H43-eredmények!H$3),eredmények!H$4),0),"")</f>
        <v>856</v>
      </c>
      <c r="I38">
        <f>IF(eredmények!I43&gt;0,ROUNDDOWN(eredmények!I$2*POWER(ABS(eredmények!I43-eredmények!I$3),eredmények!I$4),0),"")</f>
        <v>663</v>
      </c>
      <c r="J38">
        <f t="shared" si="0"/>
        <v>5688</v>
      </c>
    </row>
    <row r="39" spans="1:10" x14ac:dyDescent="0.25">
      <c r="A39" t="str">
        <f>eredmények!A44</f>
        <v xml:space="preserve"> Lilli Schwarzkopf </v>
      </c>
      <c r="B39" t="str">
        <f>eredmények!B44</f>
        <v>GER</v>
      </c>
      <c r="C39">
        <f>IF(eredmények!C44&gt;0,ROUNDDOWN(eredmények!C$2*POWER(ABS(eredmények!C44-eredmények!C$3),eredmények!C$4),0),"")</f>
        <v>1086</v>
      </c>
      <c r="D39">
        <f>IF(eredmények!D44&gt;0,ROUNDDOWN(eredmények!D$2*POWER(ABS(eredmények!D44-eredmények!D$3),eredmények!D$4),0),"")</f>
        <v>908</v>
      </c>
      <c r="E39">
        <f>IF(eredmények!E44&gt;0,ROUNDDOWN(eredmények!E$2*POWER(ABS(eredmények!E44-eredmények!E$3),eredmények!E$4),0),"")</f>
        <v>957</v>
      </c>
      <c r="F39">
        <f>IF(eredmények!F44&gt;0,ROUNDDOWN(eredmények!F$2*POWER(ABS(eredmények!F44-eredmények!F$3),eredmények!F$4),0),"")</f>
        <v>894</v>
      </c>
      <c r="G39">
        <f>IF(eredmények!G44&gt;0,ROUNDDOWN(eredmények!G$2*POWER(ABS(eredmények!G44-eredmények!G$3),eredmények!G$4),0),"")</f>
        <v>1016</v>
      </c>
      <c r="H39">
        <f>IF(eredmények!H44&gt;0,ROUNDDOWN(eredmények!H$2*POWER(ABS(eredmények!H44-eredmények!H$3),eredmények!H$4),0),"")</f>
        <v>845</v>
      </c>
      <c r="I39">
        <f>IF(eredmények!I44&gt;0,ROUNDDOWN(eredmények!I$2*POWER(ABS(eredmények!I44-eredmények!I$3),eredmények!I$4),0),"")</f>
        <v>943</v>
      </c>
      <c r="J39">
        <f t="shared" si="0"/>
        <v>6649</v>
      </c>
    </row>
    <row r="40" spans="1:10" x14ac:dyDescent="0.25">
      <c r="A40" t="str">
        <f>eredmények!A45</f>
        <v xml:space="preserve"> Karolina Tymińska </v>
      </c>
      <c r="B40" t="str">
        <f>eredmények!B45</f>
        <v>POL</v>
      </c>
      <c r="C40">
        <f>IF(eredmények!C45&gt;0,ROUNDDOWN(eredmények!C$2*POWER(ABS(eredmények!C45-eredmények!C$3),eredmények!C$4),0),"")</f>
        <v>1091</v>
      </c>
      <c r="D40">
        <f>IF(eredmények!D45&gt;0,ROUNDDOWN(eredmények!D$2*POWER(ABS(eredmények!D45-eredmények!D$3),eredmények!D$4),0),"")</f>
        <v>1009</v>
      </c>
      <c r="E40" t="str">
        <f>IF(eredmények!E45&gt;0,ROUNDDOWN(eredmények!E$2*POWER(ABS(eredmények!E45-eredmények!E$3),eredmények!E$4),0),"")</f>
        <v/>
      </c>
      <c r="F40" t="str">
        <f>IF(eredmények!F45&gt;0,ROUNDDOWN(eredmények!F$2*POWER(ABS(eredmények!F45-eredmények!F$3),eredmények!F$4),0),"")</f>
        <v/>
      </c>
      <c r="G40">
        <f>IF(eredmények!G45&gt;0,ROUNDDOWN(eredmények!G$2*POWER(ABS(eredmények!G45-eredmények!G$3),eredmények!G$4),0),"")</f>
        <v>830</v>
      </c>
      <c r="H40">
        <f>IF(eredmények!H45&gt;0,ROUNDDOWN(eredmények!H$2*POWER(ABS(eredmények!H45-eredmények!H$3),eredmények!H$4),0),"")</f>
        <v>777</v>
      </c>
      <c r="I40" t="str">
        <f>IF(eredmények!I45&gt;0,ROUNDDOWN(eredmények!I$2*POWER(ABS(eredmények!I45-eredmények!I$3),eredmények!I$4),0),"")</f>
        <v/>
      </c>
      <c r="J40" t="str">
        <f t="shared" si="0"/>
        <v>Nincs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eredmények</vt:lpstr>
      <vt:lpstr>pontszámok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2015-12-13T15:35:51Z</dcterms:modified>
</cp:coreProperties>
</file>