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8505" activeTab="1"/>
  </bookViews>
  <sheets>
    <sheet name="menetrend" sheetId="1" r:id="rId1"/>
    <sheet name="tájékoztató" sheetId="2" r:id="rId2"/>
  </sheets>
  <calcPr calcId="125725"/>
</workbook>
</file>

<file path=xl/calcChain.xml><?xml version="1.0" encoding="utf-8"?>
<calcChain xmlns="http://schemas.openxmlformats.org/spreadsheetml/2006/main">
  <c r="L1" i="2"/>
  <c r="J1"/>
  <c r="K1"/>
  <c r="K2" s="1"/>
  <c r="I1"/>
  <c r="I2" s="1"/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"/>
  <c r="L2" i="2"/>
  <c r="J2"/>
  <c r="K3" l="1"/>
  <c r="J3" s="1"/>
  <c r="I3"/>
  <c r="L3" s="1"/>
  <c r="H3" l="1"/>
  <c r="J5" l="1"/>
  <c r="L5"/>
  <c r="J6"/>
  <c r="L6"/>
  <c r="J7"/>
  <c r="L7"/>
  <c r="J8"/>
  <c r="L8"/>
  <c r="J9"/>
  <c r="L9"/>
  <c r="J10"/>
  <c r="L10"/>
  <c r="J11"/>
  <c r="L11"/>
  <c r="J12"/>
  <c r="L12"/>
  <c r="J13"/>
  <c r="L13"/>
  <c r="J14"/>
  <c r="L14"/>
  <c r="J15"/>
  <c r="L15"/>
  <c r="J16"/>
  <c r="L16"/>
  <c r="J17"/>
  <c r="L17"/>
  <c r="J18"/>
  <c r="L18"/>
  <c r="J19"/>
  <c r="L19"/>
  <c r="J20"/>
  <c r="L20"/>
  <c r="J21"/>
  <c r="L21"/>
  <c r="J22"/>
  <c r="L22"/>
  <c r="J23"/>
  <c r="L23"/>
  <c r="J24"/>
  <c r="L24"/>
  <c r="J25"/>
  <c r="L25"/>
  <c r="J26"/>
  <c r="L26"/>
  <c r="J27"/>
  <c r="L27"/>
  <c r="J28"/>
  <c r="L28"/>
  <c r="J29"/>
  <c r="L29"/>
  <c r="J30"/>
  <c r="L30"/>
  <c r="J31"/>
  <c r="L31"/>
  <c r="J32"/>
  <c r="L32"/>
  <c r="J33"/>
  <c r="L33"/>
  <c r="J34"/>
  <c r="L34"/>
  <c r="J35"/>
  <c r="L35"/>
  <c r="J36"/>
  <c r="L36"/>
  <c r="J37"/>
  <c r="L37"/>
  <c r="J38"/>
  <c r="L38"/>
  <c r="J39"/>
  <c r="L39"/>
  <c r="J40"/>
  <c r="L40"/>
  <c r="J41"/>
  <c r="L41"/>
  <c r="J42"/>
  <c r="L42"/>
  <c r="J43"/>
  <c r="L43"/>
  <c r="J44"/>
  <c r="L44"/>
  <c r="J45"/>
  <c r="L45"/>
  <c r="J46"/>
  <c r="L46"/>
  <c r="J47"/>
  <c r="L47"/>
  <c r="J48"/>
  <c r="L48"/>
  <c r="J49"/>
  <c r="L49"/>
  <c r="J50"/>
  <c r="L50"/>
  <c r="J51"/>
  <c r="L51"/>
  <c r="J52"/>
  <c r="L52"/>
  <c r="J53"/>
  <c r="L53"/>
  <c r="J54"/>
  <c r="L54"/>
  <c r="J55"/>
  <c r="L55"/>
  <c r="J56"/>
  <c r="L56"/>
  <c r="J57"/>
  <c r="L57"/>
  <c r="J58"/>
  <c r="L58"/>
  <c r="J59"/>
  <c r="L59"/>
  <c r="J60"/>
  <c r="L60"/>
  <c r="J61"/>
  <c r="L61"/>
  <c r="J62"/>
  <c r="L62"/>
  <c r="J63"/>
  <c r="L63"/>
  <c r="J64"/>
  <c r="L64"/>
  <c r="J65"/>
  <c r="L65"/>
  <c r="J66"/>
  <c r="L66"/>
  <c r="J67"/>
  <c r="L67"/>
  <c r="J68"/>
  <c r="L68"/>
  <c r="J69"/>
  <c r="L69"/>
  <c r="J70"/>
  <c r="L70"/>
  <c r="J71"/>
  <c r="L71"/>
  <c r="J72"/>
  <c r="L72"/>
  <c r="J73"/>
  <c r="L73"/>
  <c r="J74"/>
  <c r="L74"/>
  <c r="J75"/>
  <c r="L75"/>
  <c r="J76"/>
  <c r="L76"/>
  <c r="J77"/>
  <c r="L77"/>
  <c r="J78"/>
  <c r="L78"/>
  <c r="J79"/>
  <c r="L79"/>
  <c r="J80"/>
  <c r="L80"/>
  <c r="J81"/>
  <c r="L81"/>
  <c r="J82"/>
  <c r="L82"/>
  <c r="J83"/>
  <c r="L83"/>
  <c r="J84"/>
  <c r="L84"/>
  <c r="J85"/>
  <c r="L85"/>
  <c r="J86"/>
  <c r="L86"/>
  <c r="J87"/>
  <c r="L87"/>
  <c r="J88"/>
  <c r="L88"/>
  <c r="J89"/>
  <c r="L89"/>
  <c r="J90"/>
  <c r="L90"/>
  <c r="J91"/>
  <c r="L91"/>
  <c r="J92"/>
  <c r="L92"/>
  <c r="J93"/>
  <c r="L93"/>
  <c r="J94"/>
  <c r="L94"/>
  <c r="J95"/>
  <c r="L95"/>
  <c r="J96"/>
  <c r="L96"/>
  <c r="J97"/>
  <c r="L97"/>
  <c r="J98"/>
  <c r="L98"/>
  <c r="J99"/>
  <c r="L99"/>
  <c r="J100"/>
  <c r="L100"/>
  <c r="J101"/>
  <c r="L101"/>
  <c r="J102"/>
  <c r="L102"/>
  <c r="J103"/>
  <c r="L103"/>
  <c r="J104"/>
  <c r="L104"/>
  <c r="J105"/>
  <c r="L105"/>
  <c r="J106"/>
  <c r="L106"/>
  <c r="J107"/>
  <c r="L107"/>
  <c r="J108"/>
  <c r="L108"/>
  <c r="J109"/>
  <c r="L109"/>
  <c r="J110"/>
  <c r="L110"/>
  <c r="J111"/>
  <c r="L111"/>
  <c r="J112"/>
  <c r="L112"/>
  <c r="J113"/>
  <c r="L113"/>
  <c r="J114"/>
  <c r="L114"/>
  <c r="J115"/>
  <c r="L115"/>
  <c r="J116"/>
  <c r="L116"/>
  <c r="J117"/>
  <c r="L117"/>
  <c r="J118"/>
  <c r="L118"/>
  <c r="J119"/>
  <c r="L119"/>
  <c r="J120"/>
  <c r="L120"/>
  <c r="J121"/>
  <c r="L121"/>
  <c r="J122"/>
  <c r="L122"/>
  <c r="J123"/>
  <c r="L123"/>
  <c r="J124"/>
  <c r="L124"/>
  <c r="J125"/>
  <c r="L125"/>
  <c r="J126"/>
  <c r="L126"/>
  <c r="J127"/>
  <c r="L127"/>
  <c r="J128"/>
  <c r="L128"/>
  <c r="J129"/>
  <c r="L129"/>
  <c r="J130"/>
  <c r="L130"/>
  <c r="J131"/>
  <c r="L131"/>
  <c r="J132"/>
  <c r="L132"/>
  <c r="I5"/>
  <c r="M5" s="1"/>
  <c r="O5" s="1"/>
  <c r="K5"/>
  <c r="I6"/>
  <c r="M6" s="1"/>
  <c r="O6" s="1"/>
  <c r="K6"/>
  <c r="I7"/>
  <c r="M7" s="1"/>
  <c r="O7" s="1"/>
  <c r="K7"/>
  <c r="I8"/>
  <c r="M8" s="1"/>
  <c r="O8" s="1"/>
  <c r="K8"/>
  <c r="I9"/>
  <c r="M9" s="1"/>
  <c r="O9" s="1"/>
  <c r="K9"/>
  <c r="I10"/>
  <c r="M10" s="1"/>
  <c r="O10" s="1"/>
  <c r="K10"/>
  <c r="I11"/>
  <c r="M11" s="1"/>
  <c r="O11" s="1"/>
  <c r="K11"/>
  <c r="I12"/>
  <c r="M12" s="1"/>
  <c r="O12" s="1"/>
  <c r="K12"/>
  <c r="I13"/>
  <c r="M13" s="1"/>
  <c r="O13" s="1"/>
  <c r="K13"/>
  <c r="I14"/>
  <c r="M14" s="1"/>
  <c r="O14" s="1"/>
  <c r="K14"/>
  <c r="I15"/>
  <c r="M15" s="1"/>
  <c r="O15" s="1"/>
  <c r="K15"/>
  <c r="I16"/>
  <c r="M16" s="1"/>
  <c r="O16" s="1"/>
  <c r="K16"/>
  <c r="I17"/>
  <c r="M17" s="1"/>
  <c r="O17" s="1"/>
  <c r="K17"/>
  <c r="I18"/>
  <c r="M18" s="1"/>
  <c r="O18" s="1"/>
  <c r="K18"/>
  <c r="I19"/>
  <c r="M19" s="1"/>
  <c r="O19" s="1"/>
  <c r="K19"/>
  <c r="I20"/>
  <c r="M20" s="1"/>
  <c r="O20" s="1"/>
  <c r="K20"/>
  <c r="I21"/>
  <c r="M21" s="1"/>
  <c r="O21" s="1"/>
  <c r="K21"/>
  <c r="I22"/>
  <c r="M22" s="1"/>
  <c r="O22" s="1"/>
  <c r="K22"/>
  <c r="I23"/>
  <c r="M23" s="1"/>
  <c r="O23" s="1"/>
  <c r="K23"/>
  <c r="I24"/>
  <c r="M24" s="1"/>
  <c r="O24" s="1"/>
  <c r="K24"/>
  <c r="I25"/>
  <c r="M25" s="1"/>
  <c r="O25" s="1"/>
  <c r="K25"/>
  <c r="I26"/>
  <c r="M26" s="1"/>
  <c r="O26" s="1"/>
  <c r="K26"/>
  <c r="I27"/>
  <c r="M27" s="1"/>
  <c r="O27" s="1"/>
  <c r="K27"/>
  <c r="I28"/>
  <c r="M28" s="1"/>
  <c r="O28" s="1"/>
  <c r="K28"/>
  <c r="I29"/>
  <c r="M29" s="1"/>
  <c r="O29" s="1"/>
  <c r="K29"/>
  <c r="I30"/>
  <c r="M30" s="1"/>
  <c r="O30" s="1"/>
  <c r="K30"/>
  <c r="I31"/>
  <c r="M31" s="1"/>
  <c r="O31" s="1"/>
  <c r="K31"/>
  <c r="I32"/>
  <c r="M32" s="1"/>
  <c r="O32" s="1"/>
  <c r="K32"/>
  <c r="I33"/>
  <c r="M33" s="1"/>
  <c r="O33" s="1"/>
  <c r="K33"/>
  <c r="I34"/>
  <c r="M34" s="1"/>
  <c r="O34" s="1"/>
  <c r="K34"/>
  <c r="I35"/>
  <c r="M35" s="1"/>
  <c r="O35" s="1"/>
  <c r="K35"/>
  <c r="I36"/>
  <c r="M36" s="1"/>
  <c r="O36" s="1"/>
  <c r="K36"/>
  <c r="I37"/>
  <c r="M37" s="1"/>
  <c r="O37" s="1"/>
  <c r="K37"/>
  <c r="I38"/>
  <c r="M38" s="1"/>
  <c r="O38" s="1"/>
  <c r="K38"/>
  <c r="I39"/>
  <c r="M39" s="1"/>
  <c r="O39" s="1"/>
  <c r="K39"/>
  <c r="I40"/>
  <c r="M40" s="1"/>
  <c r="O40" s="1"/>
  <c r="K40"/>
  <c r="I41"/>
  <c r="M41" s="1"/>
  <c r="O41" s="1"/>
  <c r="K41"/>
  <c r="I42"/>
  <c r="M42" s="1"/>
  <c r="O42" s="1"/>
  <c r="K42"/>
  <c r="I43"/>
  <c r="M43" s="1"/>
  <c r="O43" s="1"/>
  <c r="K43"/>
  <c r="I44"/>
  <c r="M44" s="1"/>
  <c r="O44" s="1"/>
  <c r="K44"/>
  <c r="I45"/>
  <c r="M45" s="1"/>
  <c r="O45" s="1"/>
  <c r="K45"/>
  <c r="I46"/>
  <c r="M46" s="1"/>
  <c r="O46" s="1"/>
  <c r="K46"/>
  <c r="I47"/>
  <c r="M47" s="1"/>
  <c r="O47" s="1"/>
  <c r="K47"/>
  <c r="I48"/>
  <c r="M48" s="1"/>
  <c r="O48" s="1"/>
  <c r="K48"/>
  <c r="I49"/>
  <c r="M49" s="1"/>
  <c r="O49" s="1"/>
  <c r="K49"/>
  <c r="I50"/>
  <c r="M50" s="1"/>
  <c r="O50" s="1"/>
  <c r="K50"/>
  <c r="I51"/>
  <c r="M51" s="1"/>
  <c r="O51" s="1"/>
  <c r="K51"/>
  <c r="I52"/>
  <c r="M52" s="1"/>
  <c r="O52" s="1"/>
  <c r="K52"/>
  <c r="I53"/>
  <c r="M53" s="1"/>
  <c r="O53" s="1"/>
  <c r="K53"/>
  <c r="I54"/>
  <c r="M54" s="1"/>
  <c r="O54" s="1"/>
  <c r="K54"/>
  <c r="I55"/>
  <c r="M55" s="1"/>
  <c r="O55" s="1"/>
  <c r="K55"/>
  <c r="I56"/>
  <c r="M56" s="1"/>
  <c r="O56" s="1"/>
  <c r="K56"/>
  <c r="I57"/>
  <c r="M57" s="1"/>
  <c r="O57" s="1"/>
  <c r="K57"/>
  <c r="I58"/>
  <c r="M58" s="1"/>
  <c r="O58" s="1"/>
  <c r="K58"/>
  <c r="I59"/>
  <c r="M59" s="1"/>
  <c r="O59" s="1"/>
  <c r="K59"/>
  <c r="I60"/>
  <c r="M60" s="1"/>
  <c r="O60" s="1"/>
  <c r="K60"/>
  <c r="I61"/>
  <c r="M61" s="1"/>
  <c r="O61" s="1"/>
  <c r="K61"/>
  <c r="I62"/>
  <c r="M62" s="1"/>
  <c r="O62" s="1"/>
  <c r="K62"/>
  <c r="I63"/>
  <c r="M63" s="1"/>
  <c r="O63" s="1"/>
  <c r="K63"/>
  <c r="I64"/>
  <c r="M64" s="1"/>
  <c r="O64" s="1"/>
  <c r="K64"/>
  <c r="I65"/>
  <c r="M65" s="1"/>
  <c r="O65" s="1"/>
  <c r="K65"/>
  <c r="I66"/>
  <c r="M66" s="1"/>
  <c r="O66" s="1"/>
  <c r="K66"/>
  <c r="I67"/>
  <c r="M67" s="1"/>
  <c r="O67" s="1"/>
  <c r="K67"/>
  <c r="I68"/>
  <c r="M68" s="1"/>
  <c r="O68" s="1"/>
  <c r="K68"/>
  <c r="I69"/>
  <c r="M69" s="1"/>
  <c r="O69" s="1"/>
  <c r="K69"/>
  <c r="I70"/>
  <c r="M70" s="1"/>
  <c r="O70" s="1"/>
  <c r="K70"/>
  <c r="I71"/>
  <c r="M71" s="1"/>
  <c r="O71" s="1"/>
  <c r="K71"/>
  <c r="I72"/>
  <c r="M72" s="1"/>
  <c r="O72" s="1"/>
  <c r="K72"/>
  <c r="I73"/>
  <c r="M73" s="1"/>
  <c r="O73" s="1"/>
  <c r="K73"/>
  <c r="I74"/>
  <c r="M74" s="1"/>
  <c r="O74" s="1"/>
  <c r="K74"/>
  <c r="I75"/>
  <c r="M75" s="1"/>
  <c r="O75" s="1"/>
  <c r="K75"/>
  <c r="I76"/>
  <c r="M76" s="1"/>
  <c r="O76" s="1"/>
  <c r="K76"/>
  <c r="I77"/>
  <c r="M77" s="1"/>
  <c r="O77" s="1"/>
  <c r="K77"/>
  <c r="I78"/>
  <c r="M78" s="1"/>
  <c r="O78" s="1"/>
  <c r="K78"/>
  <c r="I79"/>
  <c r="M79" s="1"/>
  <c r="O79" s="1"/>
  <c r="K79"/>
  <c r="I80"/>
  <c r="M80" s="1"/>
  <c r="O80" s="1"/>
  <c r="K80"/>
  <c r="I81"/>
  <c r="M81" s="1"/>
  <c r="O81" s="1"/>
  <c r="K81"/>
  <c r="I82"/>
  <c r="M82" s="1"/>
  <c r="O82" s="1"/>
  <c r="K82"/>
  <c r="I83"/>
  <c r="M83" s="1"/>
  <c r="O83" s="1"/>
  <c r="K83"/>
  <c r="I84"/>
  <c r="M84" s="1"/>
  <c r="O84" s="1"/>
  <c r="K84"/>
  <c r="I85"/>
  <c r="M85" s="1"/>
  <c r="O85" s="1"/>
  <c r="K85"/>
  <c r="I86"/>
  <c r="M86" s="1"/>
  <c r="O86" s="1"/>
  <c r="K86"/>
  <c r="I87"/>
  <c r="M87" s="1"/>
  <c r="O87" s="1"/>
  <c r="K87"/>
  <c r="I88"/>
  <c r="M88" s="1"/>
  <c r="O88" s="1"/>
  <c r="K88"/>
  <c r="I89"/>
  <c r="M89" s="1"/>
  <c r="O89" s="1"/>
  <c r="K89"/>
  <c r="I90"/>
  <c r="M90" s="1"/>
  <c r="O90" s="1"/>
  <c r="K90"/>
  <c r="I91"/>
  <c r="M91" s="1"/>
  <c r="O91" s="1"/>
  <c r="K91"/>
  <c r="I92"/>
  <c r="M92" s="1"/>
  <c r="O92" s="1"/>
  <c r="K92"/>
  <c r="I93"/>
  <c r="M93" s="1"/>
  <c r="O93" s="1"/>
  <c r="K93"/>
  <c r="I94"/>
  <c r="M94" s="1"/>
  <c r="O94" s="1"/>
  <c r="K94"/>
  <c r="I95"/>
  <c r="M95" s="1"/>
  <c r="O95" s="1"/>
  <c r="K95"/>
  <c r="I96"/>
  <c r="M96" s="1"/>
  <c r="O96" s="1"/>
  <c r="K96"/>
  <c r="I97"/>
  <c r="M97" s="1"/>
  <c r="O97" s="1"/>
  <c r="K97"/>
  <c r="I98"/>
  <c r="M98" s="1"/>
  <c r="O98" s="1"/>
  <c r="K98"/>
  <c r="I99"/>
  <c r="M99" s="1"/>
  <c r="O99" s="1"/>
  <c r="K99"/>
  <c r="I100"/>
  <c r="M100" s="1"/>
  <c r="O100" s="1"/>
  <c r="K100"/>
  <c r="I101"/>
  <c r="M101" s="1"/>
  <c r="O101" s="1"/>
  <c r="K101"/>
  <c r="I102"/>
  <c r="M102" s="1"/>
  <c r="O102" s="1"/>
  <c r="K102"/>
  <c r="I103"/>
  <c r="M103" s="1"/>
  <c r="O103" s="1"/>
  <c r="K103"/>
  <c r="I104"/>
  <c r="M104" s="1"/>
  <c r="O104" s="1"/>
  <c r="K104"/>
  <c r="I105"/>
  <c r="M105" s="1"/>
  <c r="O105" s="1"/>
  <c r="K105"/>
  <c r="I106"/>
  <c r="M106" s="1"/>
  <c r="O106" s="1"/>
  <c r="K106"/>
  <c r="I107"/>
  <c r="M107" s="1"/>
  <c r="O107" s="1"/>
  <c r="K107"/>
  <c r="I108"/>
  <c r="M108" s="1"/>
  <c r="O108" s="1"/>
  <c r="K108"/>
  <c r="I109"/>
  <c r="M109" s="1"/>
  <c r="O109" s="1"/>
  <c r="K109"/>
  <c r="I110"/>
  <c r="M110" s="1"/>
  <c r="O110" s="1"/>
  <c r="K110"/>
  <c r="I111"/>
  <c r="M111" s="1"/>
  <c r="O111" s="1"/>
  <c r="K111"/>
  <c r="I112"/>
  <c r="M112" s="1"/>
  <c r="O112" s="1"/>
  <c r="K112"/>
  <c r="I113"/>
  <c r="M113" s="1"/>
  <c r="O113" s="1"/>
  <c r="K113"/>
  <c r="I114"/>
  <c r="M114" s="1"/>
  <c r="O114" s="1"/>
  <c r="K114"/>
  <c r="I115"/>
  <c r="M115" s="1"/>
  <c r="O115" s="1"/>
  <c r="K115"/>
  <c r="I116"/>
  <c r="M116" s="1"/>
  <c r="O116" s="1"/>
  <c r="K116"/>
  <c r="I117"/>
  <c r="M117" s="1"/>
  <c r="O117" s="1"/>
  <c r="K117"/>
  <c r="I118"/>
  <c r="M118" s="1"/>
  <c r="O118" s="1"/>
  <c r="K118"/>
  <c r="I119"/>
  <c r="M119" s="1"/>
  <c r="O119" s="1"/>
  <c r="K119"/>
  <c r="I120"/>
  <c r="M120" s="1"/>
  <c r="O120" s="1"/>
  <c r="K120"/>
  <c r="I121"/>
  <c r="M121" s="1"/>
  <c r="O121" s="1"/>
  <c r="K121"/>
  <c r="I122"/>
  <c r="M122" s="1"/>
  <c r="O122" s="1"/>
  <c r="K122"/>
  <c r="I123"/>
  <c r="M123" s="1"/>
  <c r="O123" s="1"/>
  <c r="K123"/>
  <c r="I124"/>
  <c r="M124" s="1"/>
  <c r="O124" s="1"/>
  <c r="K124"/>
  <c r="I125"/>
  <c r="M125" s="1"/>
  <c r="O125" s="1"/>
  <c r="K125"/>
  <c r="I126"/>
  <c r="M126" s="1"/>
  <c r="O126" s="1"/>
  <c r="K126"/>
  <c r="I127"/>
  <c r="M127" s="1"/>
  <c r="O127" s="1"/>
  <c r="K127"/>
  <c r="I128"/>
  <c r="M128" s="1"/>
  <c r="O128" s="1"/>
  <c r="K128"/>
  <c r="I129"/>
  <c r="M129" s="1"/>
  <c r="O129" s="1"/>
  <c r="K129"/>
  <c r="I130"/>
  <c r="M130" s="1"/>
  <c r="O130" s="1"/>
  <c r="K130"/>
  <c r="I131"/>
  <c r="M131" s="1"/>
  <c r="O131" s="1"/>
  <c r="K131"/>
  <c r="I132"/>
  <c r="M132" s="1"/>
  <c r="O132" s="1"/>
  <c r="K132"/>
  <c r="J133"/>
  <c r="L133"/>
  <c r="J134"/>
  <c r="L134"/>
  <c r="J135"/>
  <c r="L135"/>
  <c r="J136"/>
  <c r="L136"/>
  <c r="J137"/>
  <c r="L137"/>
  <c r="J138"/>
  <c r="L138"/>
  <c r="J139"/>
  <c r="L139"/>
  <c r="J140"/>
  <c r="L140"/>
  <c r="J141"/>
  <c r="L141"/>
  <c r="J142"/>
  <c r="L142"/>
  <c r="J143"/>
  <c r="L143"/>
  <c r="J144"/>
  <c r="L144"/>
  <c r="J145"/>
  <c r="L145"/>
  <c r="J146"/>
  <c r="L146"/>
  <c r="J147"/>
  <c r="L147"/>
  <c r="J148"/>
  <c r="L148"/>
  <c r="J149"/>
  <c r="L149"/>
  <c r="J150"/>
  <c r="L150"/>
  <c r="J151"/>
  <c r="L151"/>
  <c r="J152"/>
  <c r="L152"/>
  <c r="J153"/>
  <c r="L153"/>
  <c r="J154"/>
  <c r="L154"/>
  <c r="J155"/>
  <c r="L155"/>
  <c r="J156"/>
  <c r="L156"/>
  <c r="J157"/>
  <c r="L157"/>
  <c r="J158"/>
  <c r="L158"/>
  <c r="J159"/>
  <c r="L159"/>
  <c r="J160"/>
  <c r="L160"/>
  <c r="J161"/>
  <c r="L161"/>
  <c r="J162"/>
  <c r="L162"/>
  <c r="J163"/>
  <c r="L163"/>
  <c r="J164"/>
  <c r="L164"/>
  <c r="J165"/>
  <c r="L165"/>
  <c r="J166"/>
  <c r="L166"/>
  <c r="J167"/>
  <c r="L167"/>
  <c r="J168"/>
  <c r="L168"/>
  <c r="J169"/>
  <c r="L169"/>
  <c r="J170"/>
  <c r="L170"/>
  <c r="J171"/>
  <c r="L171"/>
  <c r="J172"/>
  <c r="L172"/>
  <c r="J173"/>
  <c r="L173"/>
  <c r="J174"/>
  <c r="L174"/>
  <c r="J175"/>
  <c r="L175"/>
  <c r="K170"/>
  <c r="K171"/>
  <c r="I172"/>
  <c r="M172" s="1"/>
  <c r="O172" s="1"/>
  <c r="I173"/>
  <c r="K173"/>
  <c r="I174"/>
  <c r="I175"/>
  <c r="M175" s="1"/>
  <c r="O175" s="1"/>
  <c r="K175"/>
  <c r="I133"/>
  <c r="M133" s="1"/>
  <c r="O133" s="1"/>
  <c r="K133"/>
  <c r="I134"/>
  <c r="M134" s="1"/>
  <c r="O134" s="1"/>
  <c r="K134"/>
  <c r="I135"/>
  <c r="M135" s="1"/>
  <c r="O135" s="1"/>
  <c r="K135"/>
  <c r="I136"/>
  <c r="M136" s="1"/>
  <c r="O136" s="1"/>
  <c r="K136"/>
  <c r="I137"/>
  <c r="M137" s="1"/>
  <c r="O137" s="1"/>
  <c r="K137"/>
  <c r="I138"/>
  <c r="M138" s="1"/>
  <c r="O138" s="1"/>
  <c r="K138"/>
  <c r="I139"/>
  <c r="M139" s="1"/>
  <c r="O139" s="1"/>
  <c r="K139"/>
  <c r="I140"/>
  <c r="M140" s="1"/>
  <c r="O140" s="1"/>
  <c r="K140"/>
  <c r="I141"/>
  <c r="M141" s="1"/>
  <c r="O141" s="1"/>
  <c r="K141"/>
  <c r="I142"/>
  <c r="M142" s="1"/>
  <c r="O142" s="1"/>
  <c r="K142"/>
  <c r="I143"/>
  <c r="M143" s="1"/>
  <c r="O143" s="1"/>
  <c r="K143"/>
  <c r="I144"/>
  <c r="M144" s="1"/>
  <c r="O144" s="1"/>
  <c r="K144"/>
  <c r="I145"/>
  <c r="M145" s="1"/>
  <c r="O145" s="1"/>
  <c r="K145"/>
  <c r="I146"/>
  <c r="M146" s="1"/>
  <c r="O146" s="1"/>
  <c r="K146"/>
  <c r="I147"/>
  <c r="M147" s="1"/>
  <c r="O147" s="1"/>
  <c r="K147"/>
  <c r="I148"/>
  <c r="M148" s="1"/>
  <c r="O148" s="1"/>
  <c r="K148"/>
  <c r="I149"/>
  <c r="M149" s="1"/>
  <c r="O149" s="1"/>
  <c r="K149"/>
  <c r="I150"/>
  <c r="M150" s="1"/>
  <c r="O150" s="1"/>
  <c r="K150"/>
  <c r="I151"/>
  <c r="M151" s="1"/>
  <c r="O151" s="1"/>
  <c r="K151"/>
  <c r="I152"/>
  <c r="M152" s="1"/>
  <c r="O152" s="1"/>
  <c r="K152"/>
  <c r="I153"/>
  <c r="M153" s="1"/>
  <c r="O153" s="1"/>
  <c r="K153"/>
  <c r="I154"/>
  <c r="M154" s="1"/>
  <c r="O154" s="1"/>
  <c r="K154"/>
  <c r="I155"/>
  <c r="M155" s="1"/>
  <c r="O155" s="1"/>
  <c r="K155"/>
  <c r="I156"/>
  <c r="M156" s="1"/>
  <c r="O156" s="1"/>
  <c r="K156"/>
  <c r="I157"/>
  <c r="M157" s="1"/>
  <c r="O157" s="1"/>
  <c r="K157"/>
  <c r="I158"/>
  <c r="M158" s="1"/>
  <c r="O158" s="1"/>
  <c r="K158"/>
  <c r="I159"/>
  <c r="M159" s="1"/>
  <c r="O159" s="1"/>
  <c r="K159"/>
  <c r="I160"/>
  <c r="M160" s="1"/>
  <c r="O160" s="1"/>
  <c r="K160"/>
  <c r="I161"/>
  <c r="M161" s="1"/>
  <c r="O161" s="1"/>
  <c r="K161"/>
  <c r="I162"/>
  <c r="M162" s="1"/>
  <c r="O162" s="1"/>
  <c r="K162"/>
  <c r="I163"/>
  <c r="M163" s="1"/>
  <c r="O163" s="1"/>
  <c r="K163"/>
  <c r="I164"/>
  <c r="M164" s="1"/>
  <c r="O164" s="1"/>
  <c r="K164"/>
  <c r="I165"/>
  <c r="M165" s="1"/>
  <c r="O165" s="1"/>
  <c r="K165"/>
  <c r="I166"/>
  <c r="M166" s="1"/>
  <c r="O166" s="1"/>
  <c r="K166"/>
  <c r="I167"/>
  <c r="M167" s="1"/>
  <c r="O167" s="1"/>
  <c r="K167"/>
  <c r="I168"/>
  <c r="M168" s="1"/>
  <c r="O168" s="1"/>
  <c r="K168"/>
  <c r="I169"/>
  <c r="M169" s="1"/>
  <c r="O169" s="1"/>
  <c r="K169"/>
  <c r="I170"/>
  <c r="M170" s="1"/>
  <c r="O170" s="1"/>
  <c r="I171"/>
  <c r="K172"/>
  <c r="K174"/>
  <c r="I4"/>
  <c r="K4"/>
  <c r="J4"/>
  <c r="L4"/>
  <c r="N169" l="1"/>
  <c r="P169" s="1"/>
  <c r="N167"/>
  <c r="P167" s="1"/>
  <c r="N165"/>
  <c r="P165" s="1"/>
  <c r="N162"/>
  <c r="P162" s="1"/>
  <c r="N160"/>
  <c r="P160" s="1"/>
  <c r="N158"/>
  <c r="P158" s="1"/>
  <c r="N156"/>
  <c r="P156" s="1"/>
  <c r="N154"/>
  <c r="P154" s="1"/>
  <c r="N152"/>
  <c r="P152" s="1"/>
  <c r="N150"/>
  <c r="P150" s="1"/>
  <c r="N148"/>
  <c r="P148" s="1"/>
  <c r="N146"/>
  <c r="P146" s="1"/>
  <c r="N144"/>
  <c r="P144" s="1"/>
  <c r="N141"/>
  <c r="P141" s="1"/>
  <c r="N139"/>
  <c r="P139" s="1"/>
  <c r="N137"/>
  <c r="P137" s="1"/>
  <c r="N135"/>
  <c r="P135" s="1"/>
  <c r="N133"/>
  <c r="P133" s="1"/>
  <c r="N132"/>
  <c r="P132" s="1"/>
  <c r="N130"/>
  <c r="P130" s="1"/>
  <c r="N128"/>
  <c r="P128" s="1"/>
  <c r="N126"/>
  <c r="P126" s="1"/>
  <c r="N124"/>
  <c r="P124" s="1"/>
  <c r="N122"/>
  <c r="P122" s="1"/>
  <c r="N120"/>
  <c r="P120" s="1"/>
  <c r="N118"/>
  <c r="P118" s="1"/>
  <c r="N116"/>
  <c r="P116" s="1"/>
  <c r="N114"/>
  <c r="P114" s="1"/>
  <c r="N111"/>
  <c r="P111" s="1"/>
  <c r="N109"/>
  <c r="P109" s="1"/>
  <c r="N107"/>
  <c r="P107" s="1"/>
  <c r="N105"/>
  <c r="P105" s="1"/>
  <c r="N103"/>
  <c r="P103" s="1"/>
  <c r="N101"/>
  <c r="P101" s="1"/>
  <c r="N98"/>
  <c r="P98" s="1"/>
  <c r="N96"/>
  <c r="P96" s="1"/>
  <c r="N94"/>
  <c r="P94" s="1"/>
  <c r="N92"/>
  <c r="P92" s="1"/>
  <c r="N90"/>
  <c r="P90" s="1"/>
  <c r="N87"/>
  <c r="P87" s="1"/>
  <c r="N78"/>
  <c r="P78" s="1"/>
  <c r="N77"/>
  <c r="P77" s="1"/>
  <c r="N76"/>
  <c r="P76" s="1"/>
  <c r="N75"/>
  <c r="P75" s="1"/>
  <c r="N74"/>
  <c r="P74" s="1"/>
  <c r="N73"/>
  <c r="P73" s="1"/>
  <c r="N72"/>
  <c r="P72" s="1"/>
  <c r="N71"/>
  <c r="P71" s="1"/>
  <c r="N70"/>
  <c r="P70" s="1"/>
  <c r="N69"/>
  <c r="P69" s="1"/>
  <c r="N68"/>
  <c r="P68" s="1"/>
  <c r="N67"/>
  <c r="P67" s="1"/>
  <c r="N66"/>
  <c r="P66" s="1"/>
  <c r="N65"/>
  <c r="P65" s="1"/>
  <c r="N64"/>
  <c r="P64" s="1"/>
  <c r="N63"/>
  <c r="P63" s="1"/>
  <c r="N62"/>
  <c r="P62" s="1"/>
  <c r="N61"/>
  <c r="P61" s="1"/>
  <c r="N60"/>
  <c r="P60" s="1"/>
  <c r="N59"/>
  <c r="P59" s="1"/>
  <c r="N58"/>
  <c r="P58" s="1"/>
  <c r="N57"/>
  <c r="P57" s="1"/>
  <c r="N56"/>
  <c r="P56" s="1"/>
  <c r="N55"/>
  <c r="P55" s="1"/>
  <c r="N54"/>
  <c r="P54" s="1"/>
  <c r="N53"/>
  <c r="P53" s="1"/>
  <c r="N52"/>
  <c r="P52" s="1"/>
  <c r="N51"/>
  <c r="P51" s="1"/>
  <c r="N50"/>
  <c r="P50" s="1"/>
  <c r="N49"/>
  <c r="P49" s="1"/>
  <c r="N48"/>
  <c r="P48" s="1"/>
  <c r="N47"/>
  <c r="P47" s="1"/>
  <c r="N46"/>
  <c r="P46" s="1"/>
  <c r="N45"/>
  <c r="P45" s="1"/>
  <c r="N44"/>
  <c r="P44" s="1"/>
  <c r="N43"/>
  <c r="P43" s="1"/>
  <c r="N170"/>
  <c r="P170" s="1"/>
  <c r="N168"/>
  <c r="P168" s="1"/>
  <c r="N166"/>
  <c r="P166" s="1"/>
  <c r="N164"/>
  <c r="P164" s="1"/>
  <c r="N163"/>
  <c r="P163" s="1"/>
  <c r="N161"/>
  <c r="P161" s="1"/>
  <c r="N159"/>
  <c r="P159" s="1"/>
  <c r="N157"/>
  <c r="P157" s="1"/>
  <c r="N155"/>
  <c r="P155" s="1"/>
  <c r="N153"/>
  <c r="P153" s="1"/>
  <c r="N151"/>
  <c r="P151" s="1"/>
  <c r="N149"/>
  <c r="P149" s="1"/>
  <c r="N147"/>
  <c r="P147" s="1"/>
  <c r="N145"/>
  <c r="P145" s="1"/>
  <c r="N143"/>
  <c r="P143" s="1"/>
  <c r="N142"/>
  <c r="P142" s="1"/>
  <c r="N140"/>
  <c r="P140" s="1"/>
  <c r="N138"/>
  <c r="P138" s="1"/>
  <c r="N136"/>
  <c r="P136" s="1"/>
  <c r="N134"/>
  <c r="P134" s="1"/>
  <c r="N175"/>
  <c r="P175" s="1"/>
  <c r="N131"/>
  <c r="P131" s="1"/>
  <c r="N129"/>
  <c r="P129" s="1"/>
  <c r="N127"/>
  <c r="P127" s="1"/>
  <c r="N125"/>
  <c r="P125" s="1"/>
  <c r="N123"/>
  <c r="P123" s="1"/>
  <c r="N121"/>
  <c r="P121" s="1"/>
  <c r="N119"/>
  <c r="P119" s="1"/>
  <c r="N117"/>
  <c r="P117" s="1"/>
  <c r="N115"/>
  <c r="P115" s="1"/>
  <c r="N113"/>
  <c r="P113" s="1"/>
  <c r="N112"/>
  <c r="P112" s="1"/>
  <c r="N110"/>
  <c r="P110" s="1"/>
  <c r="N108"/>
  <c r="P108" s="1"/>
  <c r="N106"/>
  <c r="P106" s="1"/>
  <c r="N104"/>
  <c r="P104" s="1"/>
  <c r="N102"/>
  <c r="P102" s="1"/>
  <c r="N100"/>
  <c r="P100" s="1"/>
  <c r="N99"/>
  <c r="P99" s="1"/>
  <c r="N97"/>
  <c r="P97" s="1"/>
  <c r="N95"/>
  <c r="P95" s="1"/>
  <c r="N93"/>
  <c r="P93" s="1"/>
  <c r="N91"/>
  <c r="P91" s="1"/>
  <c r="N89"/>
  <c r="P89" s="1"/>
  <c r="N88"/>
  <c r="P88" s="1"/>
  <c r="N86"/>
  <c r="P86" s="1"/>
  <c r="N85"/>
  <c r="P85" s="1"/>
  <c r="N84"/>
  <c r="P84" s="1"/>
  <c r="N83"/>
  <c r="P83" s="1"/>
  <c r="N82"/>
  <c r="P82" s="1"/>
  <c r="N81"/>
  <c r="P81" s="1"/>
  <c r="N80"/>
  <c r="P80" s="1"/>
  <c r="N79"/>
  <c r="P79" s="1"/>
  <c r="N35"/>
  <c r="P35" s="1"/>
  <c r="N34"/>
  <c r="P34" s="1"/>
  <c r="N33"/>
  <c r="P33" s="1"/>
  <c r="N32"/>
  <c r="P32" s="1"/>
  <c r="N31"/>
  <c r="P31" s="1"/>
  <c r="N30"/>
  <c r="P30" s="1"/>
  <c r="N29"/>
  <c r="P29" s="1"/>
  <c r="N28"/>
  <c r="P28" s="1"/>
  <c r="N27"/>
  <c r="P27" s="1"/>
  <c r="N26"/>
  <c r="P26" s="1"/>
  <c r="N25"/>
  <c r="P25" s="1"/>
  <c r="N24"/>
  <c r="P24" s="1"/>
  <c r="N23"/>
  <c r="P23" s="1"/>
  <c r="N22"/>
  <c r="P22" s="1"/>
  <c r="N21"/>
  <c r="P21" s="1"/>
  <c r="N20"/>
  <c r="P20" s="1"/>
  <c r="N19"/>
  <c r="P19" s="1"/>
  <c r="N18"/>
  <c r="P18" s="1"/>
  <c r="N17"/>
  <c r="P17" s="1"/>
  <c r="N16"/>
  <c r="P16" s="1"/>
  <c r="N15"/>
  <c r="P15" s="1"/>
  <c r="N14"/>
  <c r="P14" s="1"/>
  <c r="N13"/>
  <c r="P13" s="1"/>
  <c r="N12"/>
  <c r="P12" s="1"/>
  <c r="N11"/>
  <c r="P11" s="1"/>
  <c r="N10"/>
  <c r="P10" s="1"/>
  <c r="N9"/>
  <c r="P9" s="1"/>
  <c r="N8"/>
  <c r="P8" s="1"/>
  <c r="N7"/>
  <c r="P7" s="1"/>
  <c r="N6"/>
  <c r="P6" s="1"/>
  <c r="N5"/>
  <c r="P5" s="1"/>
  <c r="N41"/>
  <c r="P41" s="1"/>
  <c r="N40"/>
  <c r="P40" s="1"/>
  <c r="N39"/>
  <c r="P39" s="1"/>
  <c r="N38"/>
  <c r="P38" s="1"/>
  <c r="N37"/>
  <c r="P37" s="1"/>
  <c r="N36"/>
  <c r="P36" s="1"/>
  <c r="N42"/>
  <c r="P42" s="1"/>
  <c r="N172"/>
  <c r="P172" s="1"/>
  <c r="M171"/>
  <c r="O171" s="1"/>
  <c r="M174"/>
  <c r="O174" s="1"/>
  <c r="M173"/>
  <c r="O173" s="1"/>
  <c r="M4"/>
  <c r="O4" s="1"/>
  <c r="H4"/>
  <c r="E1" s="1"/>
  <c r="N174" l="1"/>
  <c r="P174" s="1"/>
  <c r="N173"/>
  <c r="P173" s="1"/>
  <c r="N171"/>
  <c r="P171" s="1"/>
  <c r="N4"/>
  <c r="P4" l="1"/>
  <c r="N3"/>
  <c r="E3" s="1"/>
  <c r="P3" l="1"/>
  <c r="O3"/>
  <c r="M3"/>
  <c r="E2" s="1"/>
  <c r="E5" s="1"/>
  <c r="E4" l="1"/>
</calcChain>
</file>

<file path=xl/sharedStrings.xml><?xml version="1.0" encoding="utf-8"?>
<sst xmlns="http://schemas.openxmlformats.org/spreadsheetml/2006/main" count="58" uniqueCount="32">
  <si>
    <t>indulási idő</t>
  </si>
  <si>
    <t>Megállóhelyek</t>
  </si>
  <si>
    <t>Szakaszidő (perc)</t>
  </si>
  <si>
    <t xml:space="preserve">Menetidő  (perc) </t>
  </si>
  <si>
    <t>Nagyállomás</t>
  </si>
  <si>
    <t>Vásáry István utca</t>
  </si>
  <si>
    <t>Szent Anna utca</t>
  </si>
  <si>
    <t>Városháza</t>
  </si>
  <si>
    <t>Kossuth tér</t>
  </si>
  <si>
    <t>Debrecen Plaza</t>
  </si>
  <si>
    <t>Eötvös utca</t>
  </si>
  <si>
    <t>Bem tér</t>
  </si>
  <si>
    <t>Weszprémi utca</t>
  </si>
  <si>
    <t>Nagyerdei körút</t>
  </si>
  <si>
    <t>Aquaticum</t>
  </si>
  <si>
    <t>Klinikák</t>
  </si>
  <si>
    <t>Egyetem</t>
  </si>
  <si>
    <t>Medgyessy sétány</t>
  </si>
  <si>
    <t>Andaházi utca</t>
  </si>
  <si>
    <t>Honvéd utca</t>
  </si>
  <si>
    <t>Honnan szeretne indulni?</t>
  </si>
  <si>
    <t>Mikor akar utazni?</t>
  </si>
  <si>
    <t>Hova szeretne érkezni?</t>
  </si>
  <si>
    <t>Megadott adatok:</t>
  </si>
  <si>
    <t>Felszállás ideje:</t>
  </si>
  <si>
    <t>Érkezés ideje:</t>
  </si>
  <si>
    <t>Megállók száma:</t>
  </si>
  <si>
    <t>Menetidő:</t>
  </si>
  <si>
    <t>indul</t>
  </si>
  <si>
    <t>érkezik</t>
  </si>
  <si>
    <t>ind. megálló</t>
  </si>
  <si>
    <t>érk. megálló</t>
  </si>
</sst>
</file>

<file path=xl/styles.xml><?xml version="1.0" encoding="utf-8"?>
<styleSheet xmlns="http://schemas.openxmlformats.org/spreadsheetml/2006/main">
  <numFmts count="1">
    <numFmt numFmtId="166" formatCode="h:mm;@"/>
  </numFmts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0" fontId="0" fillId="0" borderId="0" xfId="0" applyNumberFormat="1"/>
    <xf numFmtId="166" fontId="0" fillId="0" borderId="0" xfId="0" applyNumberFormat="1"/>
    <xf numFmtId="0" fontId="0" fillId="0" borderId="0" xfId="0" applyNumberForma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3"/>
  <sheetViews>
    <sheetView topLeftCell="A7" workbookViewId="0">
      <selection activeCell="G25" sqref="G25"/>
    </sheetView>
  </sheetViews>
  <sheetFormatPr defaultRowHeight="15"/>
  <cols>
    <col min="3" max="3" width="17.42578125" bestFit="1" customWidth="1"/>
  </cols>
  <sheetData>
    <row r="1" spans="1:5">
      <c r="A1" t="s">
        <v>0</v>
      </c>
      <c r="C1" t="s">
        <v>1</v>
      </c>
      <c r="D1" t="s">
        <v>2</v>
      </c>
      <c r="E1" t="s">
        <v>3</v>
      </c>
    </row>
    <row r="2" spans="1:5">
      <c r="A2" s="1">
        <v>0.19444444444444445</v>
      </c>
      <c r="C2" t="s">
        <v>4</v>
      </c>
      <c r="D2" s="1">
        <v>0</v>
      </c>
      <c r="E2" s="1">
        <f>SUM($D$2:D2)</f>
        <v>0</v>
      </c>
    </row>
    <row r="3" spans="1:5">
      <c r="A3" s="1">
        <v>0.20486111111111113</v>
      </c>
      <c r="C3" t="s">
        <v>5</v>
      </c>
      <c r="D3" s="1">
        <v>6.9444444444444447E-4</v>
      </c>
      <c r="E3" s="1">
        <f>SUM($D$2:D3)</f>
        <v>6.9444444444444447E-4</v>
      </c>
    </row>
    <row r="4" spans="1:5">
      <c r="A4" s="1">
        <v>0.20833333333333334</v>
      </c>
      <c r="C4" t="s">
        <v>6</v>
      </c>
      <c r="D4" s="1">
        <v>1.3888888888888889E-3</v>
      </c>
      <c r="E4" s="1">
        <f>SUM($D$2:D4)</f>
        <v>2.0833333333333333E-3</v>
      </c>
    </row>
    <row r="5" spans="1:5">
      <c r="A5" s="1">
        <v>0.21527777777777779</v>
      </c>
      <c r="C5" t="s">
        <v>7</v>
      </c>
      <c r="D5" s="1">
        <v>6.9444444444444447E-4</v>
      </c>
      <c r="E5" s="1">
        <f>SUM($D$2:D5)</f>
        <v>2.7777777777777779E-3</v>
      </c>
    </row>
    <row r="6" spans="1:5">
      <c r="A6" s="1">
        <v>0.22222222222222221</v>
      </c>
      <c r="C6" t="s">
        <v>8</v>
      </c>
      <c r="D6" s="1">
        <v>1.3888888888888889E-3</v>
      </c>
      <c r="E6" s="1">
        <f>SUM($D$2:D6)</f>
        <v>4.1666666666666666E-3</v>
      </c>
    </row>
    <row r="7" spans="1:5">
      <c r="A7" s="1">
        <v>0.22916666666666666</v>
      </c>
      <c r="C7" t="s">
        <v>9</v>
      </c>
      <c r="D7" s="1">
        <v>1.3888888888888889E-3</v>
      </c>
      <c r="E7" s="1">
        <f>SUM($D$2:D7)</f>
        <v>5.5555555555555558E-3</v>
      </c>
    </row>
    <row r="8" spans="1:5">
      <c r="A8" s="1">
        <v>0.23611111111111113</v>
      </c>
      <c r="C8" t="s">
        <v>10</v>
      </c>
      <c r="D8" s="1">
        <v>1.3888888888888889E-3</v>
      </c>
      <c r="E8" s="1">
        <f>SUM($D$2:D8)</f>
        <v>6.9444444444444449E-3</v>
      </c>
    </row>
    <row r="9" spans="1:5">
      <c r="A9" s="1">
        <v>0.24305555555555555</v>
      </c>
      <c r="C9" t="s">
        <v>11</v>
      </c>
      <c r="D9" s="1">
        <v>1.3888888888888889E-3</v>
      </c>
      <c r="E9" s="1">
        <f>SUM($D$2:D9)</f>
        <v>8.3333333333333332E-3</v>
      </c>
    </row>
    <row r="10" spans="1:5">
      <c r="A10" s="1">
        <v>0.25</v>
      </c>
      <c r="C10" t="s">
        <v>12</v>
      </c>
      <c r="D10" s="1">
        <v>6.9444444444444447E-4</v>
      </c>
      <c r="E10" s="1">
        <f>SUM($D$2:D10)</f>
        <v>9.0277777777777769E-3</v>
      </c>
    </row>
    <row r="11" spans="1:5">
      <c r="A11" s="1">
        <v>0.25694444444444448</v>
      </c>
      <c r="C11" t="s">
        <v>13</v>
      </c>
      <c r="D11" s="1">
        <v>6.9444444444444447E-4</v>
      </c>
      <c r="E11" s="1">
        <f>SUM($D$2:D11)</f>
        <v>9.7222222222222206E-3</v>
      </c>
    </row>
    <row r="12" spans="1:5">
      <c r="A12" s="1">
        <v>0.26250000000000001</v>
      </c>
      <c r="C12" t="s">
        <v>14</v>
      </c>
      <c r="D12" s="1">
        <v>1.3888888888888889E-3</v>
      </c>
      <c r="E12" s="1">
        <f>SUM($D$2:D12)</f>
        <v>1.111111111111111E-2</v>
      </c>
    </row>
    <row r="13" spans="1:5">
      <c r="A13" s="1">
        <v>0.26805555555555555</v>
      </c>
      <c r="C13" t="s">
        <v>15</v>
      </c>
      <c r="D13" s="1">
        <v>1.3888888888888889E-3</v>
      </c>
      <c r="E13" s="1">
        <f>SUM($D$2:D13)</f>
        <v>1.2499999999999999E-2</v>
      </c>
    </row>
    <row r="14" spans="1:5">
      <c r="A14" s="1">
        <v>0.27361111111111108</v>
      </c>
      <c r="C14" t="s">
        <v>16</v>
      </c>
      <c r="D14" s="1">
        <v>1.3888888888888889E-3</v>
      </c>
      <c r="E14" s="1">
        <f>SUM($D$2:D14)</f>
        <v>1.3888888888888888E-2</v>
      </c>
    </row>
    <row r="15" spans="1:5">
      <c r="A15" s="1">
        <v>0.27916666666666667</v>
      </c>
      <c r="C15" t="s">
        <v>17</v>
      </c>
      <c r="D15" s="1">
        <v>1.3888888888888889E-3</v>
      </c>
      <c r="E15" s="1">
        <f>SUM($D$2:D15)</f>
        <v>1.5277777777777777E-2</v>
      </c>
    </row>
    <row r="16" spans="1:5">
      <c r="A16" s="1">
        <v>0.28472222222222221</v>
      </c>
      <c r="C16" t="s">
        <v>18</v>
      </c>
      <c r="D16" s="1">
        <v>6.9444444444444447E-4</v>
      </c>
      <c r="E16" s="1">
        <f>SUM($D$2:D16)</f>
        <v>1.5972222222222221E-2</v>
      </c>
    </row>
    <row r="17" spans="1:5">
      <c r="A17" s="1">
        <v>0.2902777777777778</v>
      </c>
      <c r="C17" t="s">
        <v>11</v>
      </c>
      <c r="D17" s="1">
        <v>1.3888888888888889E-3</v>
      </c>
      <c r="E17" s="1">
        <f>SUM($D$2:D17)</f>
        <v>1.7361111111111108E-2</v>
      </c>
    </row>
    <row r="18" spans="1:5">
      <c r="A18" s="1">
        <v>0.29444444444444445</v>
      </c>
      <c r="C18" t="s">
        <v>19</v>
      </c>
      <c r="D18" s="1">
        <v>6.9444444444444447E-4</v>
      </c>
      <c r="E18" s="1">
        <f>SUM($D$2:D18)</f>
        <v>1.8055555555555554E-2</v>
      </c>
    </row>
    <row r="19" spans="1:5">
      <c r="A19" s="1">
        <v>0.2986111111111111</v>
      </c>
      <c r="C19" t="s">
        <v>9</v>
      </c>
      <c r="D19" s="1">
        <v>6.9444444444444447E-4</v>
      </c>
      <c r="E19" s="1">
        <f>SUM($D$2:D19)</f>
        <v>1.8749999999999999E-2</v>
      </c>
    </row>
    <row r="20" spans="1:5">
      <c r="A20" s="1">
        <v>0.30277777777777776</v>
      </c>
      <c r="C20" t="s">
        <v>8</v>
      </c>
      <c r="D20" s="1">
        <v>1.3888888888888889E-3</v>
      </c>
      <c r="E20" s="1">
        <f>SUM($D$2:D20)</f>
        <v>2.0138888888888887E-2</v>
      </c>
    </row>
    <row r="21" spans="1:5">
      <c r="A21" s="1">
        <v>0.30694444444444441</v>
      </c>
      <c r="C21" t="s">
        <v>7</v>
      </c>
      <c r="D21" s="1">
        <v>1.3888888888888889E-3</v>
      </c>
      <c r="E21" s="1">
        <f>SUM($D$2:D21)</f>
        <v>2.1527777777777774E-2</v>
      </c>
    </row>
    <row r="22" spans="1:5">
      <c r="A22" s="1">
        <v>0.31111111111111112</v>
      </c>
      <c r="C22" t="s">
        <v>6</v>
      </c>
      <c r="D22" s="1">
        <v>2.0833333333333333E-3</v>
      </c>
      <c r="E22" s="1">
        <f>SUM($D$2:D22)</f>
        <v>2.3611111111111107E-2</v>
      </c>
    </row>
    <row r="23" spans="1:5">
      <c r="A23" s="1">
        <v>0.31527777777777777</v>
      </c>
      <c r="C23" t="s">
        <v>5</v>
      </c>
      <c r="D23" s="1">
        <v>6.9444444444444447E-4</v>
      </c>
      <c r="E23" s="1">
        <f>SUM($D$2:D23)</f>
        <v>2.4305555555555552E-2</v>
      </c>
    </row>
    <row r="24" spans="1:5">
      <c r="A24" s="1">
        <v>0.31944444444444448</v>
      </c>
      <c r="C24" t="s">
        <v>4</v>
      </c>
      <c r="D24" s="1">
        <v>2.0833333333333333E-3</v>
      </c>
      <c r="E24" s="1">
        <f>SUM($D$2:D24)</f>
        <v>2.6388888888888885E-2</v>
      </c>
    </row>
    <row r="25" spans="1:5">
      <c r="A25" s="1">
        <v>0.32361111111111113</v>
      </c>
    </row>
    <row r="26" spans="1:5">
      <c r="A26" s="1">
        <v>0.3263888888888889</v>
      </c>
    </row>
    <row r="27" spans="1:5">
      <c r="A27" s="1">
        <v>0.33055555555555555</v>
      </c>
    </row>
    <row r="28" spans="1:5">
      <c r="A28" s="1">
        <v>0.3347222222222222</v>
      </c>
    </row>
    <row r="29" spans="1:5">
      <c r="A29" s="1">
        <v>0.33888888888888885</v>
      </c>
    </row>
    <row r="30" spans="1:5">
      <c r="A30" s="1">
        <v>0.3430555555555555</v>
      </c>
    </row>
    <row r="31" spans="1:5">
      <c r="A31" s="1">
        <v>0.34722222222222227</v>
      </c>
    </row>
    <row r="32" spans="1:5">
      <c r="A32" s="1">
        <v>0.35138888888888892</v>
      </c>
    </row>
    <row r="33" spans="1:1">
      <c r="A33" s="1">
        <v>0.35416666666666669</v>
      </c>
    </row>
    <row r="34" spans="1:1">
      <c r="A34" s="1">
        <v>0.35694444444444445</v>
      </c>
    </row>
    <row r="35" spans="1:1">
      <c r="A35" s="1">
        <v>0.3611111111111111</v>
      </c>
    </row>
    <row r="36" spans="1:1">
      <c r="A36" s="1">
        <v>0.36527777777777781</v>
      </c>
    </row>
    <row r="37" spans="1:1">
      <c r="A37" s="1">
        <v>0.36944444444444446</v>
      </c>
    </row>
    <row r="38" spans="1:1">
      <c r="A38" s="1">
        <v>0.37361111111111112</v>
      </c>
    </row>
    <row r="39" spans="1:1">
      <c r="A39" s="1">
        <v>0.37777777777777777</v>
      </c>
    </row>
    <row r="40" spans="1:1">
      <c r="A40" s="1">
        <v>0.38194444444444442</v>
      </c>
    </row>
    <row r="41" spans="1:1">
      <c r="A41" s="1">
        <v>0.38611111111111113</v>
      </c>
    </row>
    <row r="42" spans="1:1">
      <c r="A42" s="1">
        <v>0.39027777777777778</v>
      </c>
    </row>
    <row r="43" spans="1:1">
      <c r="A43" s="1">
        <v>0.39305555555555555</v>
      </c>
    </row>
    <row r="44" spans="1:1">
      <c r="A44" s="1">
        <v>0.39583333333333331</v>
      </c>
    </row>
    <row r="45" spans="1:1">
      <c r="A45" s="1">
        <v>0.39861111111111108</v>
      </c>
    </row>
    <row r="46" spans="1:1">
      <c r="A46" s="1">
        <v>0.40138888888888885</v>
      </c>
    </row>
    <row r="47" spans="1:1">
      <c r="A47" s="1">
        <v>0.4055555555555555</v>
      </c>
    </row>
    <row r="48" spans="1:1">
      <c r="A48" s="1">
        <v>0.40972222222222227</v>
      </c>
    </row>
    <row r="49" spans="1:1">
      <c r="A49" s="1">
        <v>0.41388888888888892</v>
      </c>
    </row>
    <row r="50" spans="1:1">
      <c r="A50" s="1">
        <v>0.41805555555555557</v>
      </c>
    </row>
    <row r="51" spans="1:1">
      <c r="A51" s="1">
        <v>0.42222222222222222</v>
      </c>
    </row>
    <row r="52" spans="1:1">
      <c r="A52" s="1">
        <v>0.42638888888888887</v>
      </c>
    </row>
    <row r="53" spans="1:1">
      <c r="A53" s="1">
        <v>0.43055555555555558</v>
      </c>
    </row>
    <row r="54" spans="1:1">
      <c r="A54" s="1">
        <v>0.43472222222222223</v>
      </c>
    </row>
    <row r="55" spans="1:1">
      <c r="A55" s="1">
        <v>0.43888888888888888</v>
      </c>
    </row>
    <row r="56" spans="1:1">
      <c r="A56" s="1">
        <v>0.44305555555555554</v>
      </c>
    </row>
    <row r="57" spans="1:1">
      <c r="A57" s="1">
        <v>0.44722222222222219</v>
      </c>
    </row>
    <row r="58" spans="1:1">
      <c r="A58" s="1">
        <v>0.4513888888888889</v>
      </c>
    </row>
    <row r="59" spans="1:1">
      <c r="A59" s="1">
        <v>0.45555555555555555</v>
      </c>
    </row>
    <row r="60" spans="1:1">
      <c r="A60" s="1">
        <v>0.4597222222222222</v>
      </c>
    </row>
    <row r="61" spans="1:1">
      <c r="A61" s="1">
        <v>0.46388888888888885</v>
      </c>
    </row>
    <row r="62" spans="1:1">
      <c r="A62" s="1">
        <v>0.4680555555555555</v>
      </c>
    </row>
    <row r="63" spans="1:1">
      <c r="A63" s="1">
        <v>0.47222222222222227</v>
      </c>
    </row>
    <row r="64" spans="1:1">
      <c r="A64" s="1">
        <v>0.47500000000000003</v>
      </c>
    </row>
    <row r="65" spans="1:1">
      <c r="A65" s="1">
        <v>0.4777777777777778</v>
      </c>
    </row>
    <row r="66" spans="1:1">
      <c r="A66" s="1">
        <v>0.48055555555555557</v>
      </c>
    </row>
    <row r="67" spans="1:1">
      <c r="A67" s="1">
        <v>0.48333333333333334</v>
      </c>
    </row>
    <row r="68" spans="1:1">
      <c r="A68" s="1">
        <v>0.4861111111111111</v>
      </c>
    </row>
    <row r="69" spans="1:1">
      <c r="A69" s="1">
        <v>0.48888888888888887</v>
      </c>
    </row>
    <row r="70" spans="1:1">
      <c r="A70" s="1">
        <v>0.49305555555555558</v>
      </c>
    </row>
    <row r="71" spans="1:1">
      <c r="A71" s="1">
        <v>0.49722222222222223</v>
      </c>
    </row>
    <row r="72" spans="1:1">
      <c r="A72" s="1">
        <v>0.50138888888888888</v>
      </c>
    </row>
    <row r="73" spans="1:1">
      <c r="A73" s="1">
        <v>0.50555555555555554</v>
      </c>
    </row>
    <row r="74" spans="1:1">
      <c r="A74" s="1">
        <v>0.50972222222222219</v>
      </c>
    </row>
    <row r="75" spans="1:1">
      <c r="A75" s="1">
        <v>0.51388888888888895</v>
      </c>
    </row>
    <row r="76" spans="1:1">
      <c r="A76" s="1">
        <v>0.5180555555555556</v>
      </c>
    </row>
    <row r="77" spans="1:1">
      <c r="A77" s="1">
        <v>0.52222222222222225</v>
      </c>
    </row>
    <row r="78" spans="1:1">
      <c r="A78" s="1">
        <v>0.52638888888888891</v>
      </c>
    </row>
    <row r="79" spans="1:1">
      <c r="A79" s="1">
        <v>0.52916666666666667</v>
      </c>
    </row>
    <row r="80" spans="1:1">
      <c r="A80" s="1">
        <v>0.53333333333333333</v>
      </c>
    </row>
    <row r="81" spans="1:1">
      <c r="A81" s="1">
        <v>0.53749999999999998</v>
      </c>
    </row>
    <row r="82" spans="1:1">
      <c r="A82" s="1">
        <v>0.54166666666666663</v>
      </c>
    </row>
    <row r="83" spans="1:1">
      <c r="A83" s="1">
        <v>0.5444444444444444</v>
      </c>
    </row>
    <row r="84" spans="1:1">
      <c r="A84" s="1">
        <v>0.54722222222222217</v>
      </c>
    </row>
    <row r="85" spans="1:1">
      <c r="A85" s="1">
        <v>0.55138888888888882</v>
      </c>
    </row>
    <row r="86" spans="1:1">
      <c r="A86" s="1">
        <v>0.5541666666666667</v>
      </c>
    </row>
    <row r="87" spans="1:1">
      <c r="A87" s="1">
        <v>0.55694444444444446</v>
      </c>
    </row>
    <row r="88" spans="1:1">
      <c r="A88" s="1">
        <v>0.56111111111111112</v>
      </c>
    </row>
    <row r="89" spans="1:1">
      <c r="A89" s="1">
        <v>0.56388888888888888</v>
      </c>
    </row>
    <row r="90" spans="1:1">
      <c r="A90" s="1">
        <v>0.56666666666666665</v>
      </c>
    </row>
    <row r="91" spans="1:1">
      <c r="A91" s="1">
        <v>0.5708333333333333</v>
      </c>
    </row>
    <row r="92" spans="1:1">
      <c r="A92" s="1">
        <v>0.57361111111111118</v>
      </c>
    </row>
    <row r="93" spans="1:1">
      <c r="A93" s="1">
        <v>0.57638888888888895</v>
      </c>
    </row>
    <row r="94" spans="1:1">
      <c r="A94" s="1">
        <v>0.5805555555555556</v>
      </c>
    </row>
    <row r="95" spans="1:1">
      <c r="A95" s="1">
        <v>0.58333333333333337</v>
      </c>
    </row>
    <row r="96" spans="1:1">
      <c r="A96" s="1">
        <v>0.58611111111111114</v>
      </c>
    </row>
    <row r="97" spans="1:1">
      <c r="A97" s="1">
        <v>0.59027777777777779</v>
      </c>
    </row>
    <row r="98" spans="1:1">
      <c r="A98" s="1">
        <v>0.59305555555555556</v>
      </c>
    </row>
    <row r="99" spans="1:1">
      <c r="A99" s="1">
        <v>0.59583333333333333</v>
      </c>
    </row>
    <row r="100" spans="1:1">
      <c r="A100" s="1">
        <v>0.6</v>
      </c>
    </row>
    <row r="101" spans="1:1">
      <c r="A101" s="1">
        <v>0.60277777777777775</v>
      </c>
    </row>
    <row r="102" spans="1:1">
      <c r="A102" s="1">
        <v>0.60555555555555551</v>
      </c>
    </row>
    <row r="103" spans="1:1">
      <c r="A103" s="1">
        <v>0.60972222222222217</v>
      </c>
    </row>
    <row r="104" spans="1:1">
      <c r="A104" s="1">
        <v>0.61249999999999993</v>
      </c>
    </row>
    <row r="105" spans="1:1">
      <c r="A105" s="1">
        <v>0.61527777777777781</v>
      </c>
    </row>
    <row r="106" spans="1:1">
      <c r="A106" s="1">
        <v>0.61944444444444446</v>
      </c>
    </row>
    <row r="107" spans="1:1">
      <c r="A107" s="1">
        <v>0.62222222222222223</v>
      </c>
    </row>
    <row r="108" spans="1:1">
      <c r="A108" s="1">
        <v>0.625</v>
      </c>
    </row>
    <row r="109" spans="1:1">
      <c r="A109" s="1">
        <v>0.62916666666666665</v>
      </c>
    </row>
    <row r="110" spans="1:1">
      <c r="A110" s="1">
        <v>0.63194444444444442</v>
      </c>
    </row>
    <row r="111" spans="1:1">
      <c r="A111" s="1">
        <v>0.63472222222222219</v>
      </c>
    </row>
    <row r="112" spans="1:1">
      <c r="A112" s="1">
        <v>0.63888888888888895</v>
      </c>
    </row>
    <row r="113" spans="1:1">
      <c r="A113" s="1">
        <v>0.64166666666666672</v>
      </c>
    </row>
    <row r="114" spans="1:1">
      <c r="A114" s="1">
        <v>0.64444444444444449</v>
      </c>
    </row>
    <row r="115" spans="1:1">
      <c r="A115" s="1">
        <v>0.64861111111111114</v>
      </c>
    </row>
    <row r="116" spans="1:1">
      <c r="A116" s="1">
        <v>0.65138888888888891</v>
      </c>
    </row>
    <row r="117" spans="1:1">
      <c r="A117" s="1">
        <v>0.65416666666666667</v>
      </c>
    </row>
    <row r="118" spans="1:1">
      <c r="A118" s="1">
        <v>0.65833333333333333</v>
      </c>
    </row>
    <row r="119" spans="1:1">
      <c r="A119" s="1">
        <v>0.66111111111111109</v>
      </c>
    </row>
    <row r="120" spans="1:1">
      <c r="A120" s="1">
        <v>0.66388888888888886</v>
      </c>
    </row>
    <row r="121" spans="1:1">
      <c r="A121" s="1">
        <v>0.66805555555555562</v>
      </c>
    </row>
    <row r="122" spans="1:1">
      <c r="A122" s="1">
        <v>0.67083333333333339</v>
      </c>
    </row>
    <row r="123" spans="1:1">
      <c r="A123" s="1">
        <v>0.67361111111111116</v>
      </c>
    </row>
    <row r="124" spans="1:1">
      <c r="A124" s="1">
        <v>0.6777777777777777</v>
      </c>
    </row>
    <row r="125" spans="1:1">
      <c r="A125" s="1">
        <v>0.68055555555555547</v>
      </c>
    </row>
    <row r="126" spans="1:1">
      <c r="A126" s="1">
        <v>0.68472222222222223</v>
      </c>
    </row>
    <row r="127" spans="1:1">
      <c r="A127" s="1">
        <v>0.68888888888888899</v>
      </c>
    </row>
    <row r="128" spans="1:1">
      <c r="A128" s="1">
        <v>0.69305555555555554</v>
      </c>
    </row>
    <row r="129" spans="1:1">
      <c r="A129" s="1">
        <v>0.6972222222222223</v>
      </c>
    </row>
    <row r="130" spans="1:1">
      <c r="A130" s="1">
        <v>0.70000000000000007</v>
      </c>
    </row>
    <row r="131" spans="1:1">
      <c r="A131" s="1">
        <v>0.70416666666666661</v>
      </c>
    </row>
    <row r="132" spans="1:1">
      <c r="A132" s="1">
        <v>0.70833333333333337</v>
      </c>
    </row>
    <row r="133" spans="1:1">
      <c r="A133" s="1">
        <v>0.71250000000000002</v>
      </c>
    </row>
    <row r="134" spans="1:1">
      <c r="A134" s="1">
        <v>0.71666666666666667</v>
      </c>
    </row>
    <row r="135" spans="1:1">
      <c r="A135" s="1">
        <v>0.71944444444444444</v>
      </c>
    </row>
    <row r="136" spans="1:1">
      <c r="A136" s="1">
        <v>0.72361111111111109</v>
      </c>
    </row>
    <row r="137" spans="1:1">
      <c r="A137" s="1">
        <v>0.72638888888888886</v>
      </c>
    </row>
    <row r="138" spans="1:1">
      <c r="A138" s="1">
        <v>0.72916666666666663</v>
      </c>
    </row>
    <row r="139" spans="1:1">
      <c r="A139" s="1">
        <v>0.73333333333333339</v>
      </c>
    </row>
    <row r="140" spans="1:1">
      <c r="A140" s="1">
        <v>0.73749999999999993</v>
      </c>
    </row>
    <row r="141" spans="1:1">
      <c r="A141" s="1">
        <v>0.7416666666666667</v>
      </c>
    </row>
    <row r="142" spans="1:1">
      <c r="A142" s="1">
        <v>0.74583333333333324</v>
      </c>
    </row>
    <row r="143" spans="1:1">
      <c r="A143" s="1">
        <v>0.74861111111111101</v>
      </c>
    </row>
    <row r="144" spans="1:1">
      <c r="A144" s="1">
        <v>0.75277777777777777</v>
      </c>
    </row>
    <row r="145" spans="1:1">
      <c r="A145" s="1">
        <v>0.75694444444444453</v>
      </c>
    </row>
    <row r="146" spans="1:1">
      <c r="A146" s="1">
        <v>0.76111111111111107</v>
      </c>
    </row>
    <row r="147" spans="1:1">
      <c r="A147" s="1">
        <v>0.76666666666666661</v>
      </c>
    </row>
    <row r="148" spans="1:1">
      <c r="A148" s="1">
        <v>0.77222222222222225</v>
      </c>
    </row>
    <row r="149" spans="1:1">
      <c r="A149" s="1">
        <v>0.77777777777777779</v>
      </c>
    </row>
    <row r="150" spans="1:1">
      <c r="A150" s="1">
        <v>0.78333333333333333</v>
      </c>
    </row>
    <row r="151" spans="1:1">
      <c r="A151" s="1">
        <v>0.78888888888888886</v>
      </c>
    </row>
    <row r="152" spans="1:1">
      <c r="A152" s="1">
        <v>0.7944444444444444</v>
      </c>
    </row>
    <row r="153" spans="1:1">
      <c r="A153" s="1">
        <v>0.79999999999999993</v>
      </c>
    </row>
    <row r="154" spans="1:1">
      <c r="A154" s="1">
        <v>0.80555555555555547</v>
      </c>
    </row>
    <row r="155" spans="1:1">
      <c r="A155" s="1">
        <v>0.81111111111111101</v>
      </c>
    </row>
    <row r="156" spans="1:1">
      <c r="A156" s="1">
        <v>0.81666666666666676</v>
      </c>
    </row>
    <row r="157" spans="1:1">
      <c r="A157" s="1">
        <v>0.8222222222222223</v>
      </c>
    </row>
    <row r="158" spans="1:1">
      <c r="A158" s="1">
        <v>0.82777777777777783</v>
      </c>
    </row>
    <row r="159" spans="1:1">
      <c r="A159" s="1">
        <v>0.83333333333333337</v>
      </c>
    </row>
    <row r="160" spans="1:1">
      <c r="A160" s="1">
        <v>0.84027777777777779</v>
      </c>
    </row>
    <row r="161" spans="1:1">
      <c r="A161" s="1">
        <v>0.84722222222222221</v>
      </c>
    </row>
    <row r="162" spans="1:1">
      <c r="A162" s="1">
        <v>0.85416666666666663</v>
      </c>
    </row>
    <row r="163" spans="1:1">
      <c r="A163" s="1">
        <v>0.86111111111111116</v>
      </c>
    </row>
    <row r="164" spans="1:1">
      <c r="A164" s="1">
        <v>0.86805555555555547</v>
      </c>
    </row>
    <row r="165" spans="1:1">
      <c r="A165" s="1">
        <v>0.875</v>
      </c>
    </row>
    <row r="166" spans="1:1">
      <c r="A166" s="1">
        <v>0.88541666666666663</v>
      </c>
    </row>
    <row r="167" spans="1:1">
      <c r="A167" s="1">
        <v>0.89583333333333337</v>
      </c>
    </row>
    <row r="168" spans="1:1">
      <c r="A168" s="1">
        <v>0.90625</v>
      </c>
    </row>
    <row r="169" spans="1:1">
      <c r="A169" s="1">
        <v>0.91666666666666663</v>
      </c>
    </row>
    <row r="170" spans="1:1">
      <c r="A170" s="1">
        <v>0.92708333333333337</v>
      </c>
    </row>
    <row r="171" spans="1:1">
      <c r="A171" s="1">
        <v>0.9375</v>
      </c>
    </row>
    <row r="172" spans="1:1">
      <c r="A172" s="1">
        <v>0.94791666666666663</v>
      </c>
    </row>
    <row r="173" spans="1:1">
      <c r="A173" s="1">
        <v>0.95833333333333337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78"/>
  <sheetViews>
    <sheetView tabSelected="1" workbookViewId="0">
      <selection activeCell="F7" sqref="F7"/>
    </sheetView>
  </sheetViews>
  <sheetFormatPr defaultRowHeight="15"/>
  <cols>
    <col min="1" max="1" width="24.140625" bestFit="1" customWidth="1"/>
    <col min="4" max="4" width="16.7109375" bestFit="1" customWidth="1"/>
    <col min="5" max="5" width="9.5703125" bestFit="1" customWidth="1"/>
    <col min="12" max="14" width="10.28515625" bestFit="1" customWidth="1"/>
  </cols>
  <sheetData>
    <row r="1" spans="1:16">
      <c r="A1" t="s">
        <v>20</v>
      </c>
      <c r="B1" t="s">
        <v>11</v>
      </c>
      <c r="D1" t="s">
        <v>23</v>
      </c>
      <c r="E1" t="str">
        <f ca="1">IF(OR(B1=B3,COUNT(I3:L3)&lt;=1,H4="nem ok"),"helytelen","helyes")</f>
        <v>helyes</v>
      </c>
      <c r="I1" t="str">
        <f>B1</f>
        <v>Bem tér</v>
      </c>
      <c r="J1" t="str">
        <f>B1</f>
        <v>Bem tér</v>
      </c>
      <c r="K1" t="str">
        <f>B3</f>
        <v>Szent Anna utca</v>
      </c>
      <c r="L1" t="str">
        <f>B3</f>
        <v>Szent Anna utca</v>
      </c>
    </row>
    <row r="2" spans="1:16">
      <c r="A2" t="s">
        <v>21</v>
      </c>
      <c r="B2" s="1">
        <v>0.28541666666666665</v>
      </c>
      <c r="D2" t="s">
        <v>24</v>
      </c>
      <c r="E2" s="2">
        <f ca="1">IF(E1="helytelen","",M3)</f>
        <v>0.28541666666666665</v>
      </c>
      <c r="I2">
        <f>MATCH(tájékoztató!I1,menetrend!C2:C24,0)</f>
        <v>8</v>
      </c>
      <c r="J2">
        <f ca="1">MATCH(J1,INDIRECT("menetrend!C"&amp;(I2+2)&amp;":C24"),0)+I2</f>
        <v>16</v>
      </c>
      <c r="K2">
        <f>MATCH(tájékoztató!K1,menetrend!C2:C24,0)</f>
        <v>3</v>
      </c>
      <c r="L2">
        <f ca="1">MATCH(L1,INDIRECT("menetrend!C"&amp;(K2+2)&amp;":C24"),0)+K2</f>
        <v>21</v>
      </c>
      <c r="M2" t="s">
        <v>28</v>
      </c>
      <c r="N2" t="s">
        <v>29</v>
      </c>
      <c r="O2" t="s">
        <v>30</v>
      </c>
      <c r="P2" t="s">
        <v>31</v>
      </c>
    </row>
    <row r="3" spans="1:16">
      <c r="A3" t="s">
        <v>22</v>
      </c>
      <c r="B3" t="s">
        <v>6</v>
      </c>
      <c r="D3" t="s">
        <v>25</v>
      </c>
      <c r="E3" s="2">
        <f ca="1">IF(E1="helytelen","",N3)</f>
        <v>0.29166666666666663</v>
      </c>
      <c r="H3" t="str">
        <f ca="1">IF(COUNT(I3:L3)&lt;2,"nem ok","ok")</f>
        <v>ok</v>
      </c>
      <c r="I3">
        <f>IF(ISERROR(I2),"",I2)</f>
        <v>8</v>
      </c>
      <c r="J3">
        <f ca="1">IF(ISERROR(J2),"",
IF(ISERROR(L2),IF(K3&lt;&gt;"",IF(J2&gt;K2,"",J2),""),IF(J2&gt;L2,"",J2)))</f>
        <v>16</v>
      </c>
      <c r="K3" t="str">
        <f>IF(OR(ISERROR(K2),ISERROR(I2)),"",IF(K2&lt;I2,"",K2))</f>
        <v/>
      </c>
      <c r="L3">
        <f ca="1">IF(OR(ISERROR(L2),I3=""),"",L2)</f>
        <v>21</v>
      </c>
      <c r="M3" s="2">
        <f ca="1">INDEX(M4:M175,MATCH(N3,N4:N175,0))</f>
        <v>0.28541666666666665</v>
      </c>
      <c r="N3" s="2">
        <f ca="1">MIN(N4:N175)</f>
        <v>0.29166666666666663</v>
      </c>
      <c r="O3">
        <f ca="1">INDEX(O4:O175,MATCH(N3,N4:N175,0),)</f>
        <v>16</v>
      </c>
      <c r="P3">
        <f ca="1">INDEX(P4:P175,MATCH(N3,N4:N175,0))</f>
        <v>21</v>
      </c>
    </row>
    <row r="4" spans="1:16">
      <c r="D4" t="s">
        <v>26</v>
      </c>
      <c r="E4">
        <f ca="1">IF(E1="helytelen","",P3-O3)</f>
        <v>5</v>
      </c>
      <c r="H4" t="str">
        <f ca="1">IF(I4="",IF(J4="","nem ok",IF(OR(J4&gt;B2,J175&lt;B2),"nem ok","ok")),IF(J4="",IF(OR(I4&gt;B2,I175&lt;B2),"nem ok","ok"),IF(OR(I4&gt;B2,J175&lt;B2),"nem ok","ok")))</f>
        <v>ok</v>
      </c>
      <c r="I4" s="2">
        <f ca="1">IF(AND($H$3="ok",I$3&lt;&gt;""),menetrend!$A2+INDEX(menetrend!$E$2:$E$24,tájékoztató!I$3),"")</f>
        <v>0.20277777777777778</v>
      </c>
      <c r="J4" s="2">
        <f ca="1">IF(AND($H$3="ok",J$3&lt;&gt;""),menetrend!$A2+INDEX(menetrend!$E$2:$E$24,tájékoztató!J$3),"")</f>
        <v>0.21180555555555555</v>
      </c>
      <c r="K4" s="2" t="str">
        <f ca="1">IF(AND($H$3="ok",K$3&lt;&gt;""),menetrend!$A2+INDEX(menetrend!$E$2:$E$24,tájékoztató!K$3),"")</f>
        <v/>
      </c>
      <c r="L4" s="2">
        <f ca="1">IF(AND($H$3="ok",L$3&lt;&gt;""),menetrend!$A2+INDEX(menetrend!$E$2:$E$24,tájékoztató!L$3),"")</f>
        <v>0.21805555555555556</v>
      </c>
      <c r="M4" s="2" t="str">
        <f ca="1">IF(I4="",IF(J4="","",IF(J4&gt;=$B$2,J4,"")),IF(J4="",IF(I4&gt;=$B$2,I4,""),IF(I4&gt;=$B$2,IF(J4&gt;=$B$2,MIN(I4:J4),I4),IF(J4&gt;=$B$2,J4,""))))</f>
        <v/>
      </c>
      <c r="N4" s="2" t="str">
        <f ca="1">IF(M4="","",MIN(K4:L4))</f>
        <v/>
      </c>
      <c r="O4" s="3" t="str">
        <f ca="1">IF(M4&lt;&gt;"",IF(M4=I4,$I$3,IF(M4=J4,$J$3,"")),"")</f>
        <v/>
      </c>
      <c r="P4" t="str">
        <f ca="1">IF(N4&lt;&gt;"",IF(N4=K4,$K$3,IF(N4=L4,$L$3,"")),"")</f>
        <v/>
      </c>
    </row>
    <row r="5" spans="1:16">
      <c r="D5" t="s">
        <v>27</v>
      </c>
      <c r="E5" s="2">
        <f ca="1">IF(E1="helytelen","",E3-E2)</f>
        <v>6.2499999999999778E-3</v>
      </c>
      <c r="I5" s="2">
        <f ca="1">IF(AND($H$3="ok",I$3&lt;&gt;""),menetrend!$A3+INDEX(menetrend!$E$2:$E$24,tájékoztató!I$3),"")</f>
        <v>0.21319444444444446</v>
      </c>
      <c r="J5" s="2">
        <f ca="1">IF(AND($H$3="ok",J$3&lt;&gt;""),menetrend!$A3+INDEX(menetrend!$E$2:$E$24,tájékoztató!J$3),"")</f>
        <v>0.22222222222222224</v>
      </c>
      <c r="K5" s="2" t="str">
        <f ca="1">IF(AND($H$3="ok",K$3&lt;&gt;""),menetrend!$A3+INDEX(menetrend!$E$2:$E$24,tájékoztató!K$3),"")</f>
        <v/>
      </c>
      <c r="L5" s="2">
        <f ca="1">IF(AND($H$3="ok",L$3&lt;&gt;""),menetrend!$A3+INDEX(menetrend!$E$2:$E$24,tájékoztató!L$3),"")</f>
        <v>0.22847222222222224</v>
      </c>
      <c r="M5" s="2" t="str">
        <f t="shared" ref="M5:M68" ca="1" si="0">IF(I5="",IF(J5="","",IF(J5&gt;=$B$2,J5,"")),IF(J5="",IF(I5&gt;=$B$2,I5,""),IF(I5&gt;=$B$2,IF(J5&gt;=$B$2,MIN(I5:J5),I5),IF(J5&gt;=$B$2,J5,""))))</f>
        <v/>
      </c>
      <c r="N5" s="2" t="str">
        <f t="shared" ref="N5:N68" ca="1" si="1">IF(M5="","",MIN(K5:L5))</f>
        <v/>
      </c>
      <c r="O5" s="3" t="str">
        <f t="shared" ref="O5:O68" ca="1" si="2">IF(M5&lt;&gt;"",IF(M5=I5,$I$3,IF(M5=J5,$J$3,"")),"")</f>
        <v/>
      </c>
      <c r="P5" t="str">
        <f t="shared" ref="P5:P68" ca="1" si="3">IF(N5&lt;&gt;"",IF(N5=K5,$K$3,IF(N5=L5,$L$3,"")),"")</f>
        <v/>
      </c>
    </row>
    <row r="6" spans="1:16">
      <c r="A6" t="s">
        <v>4</v>
      </c>
      <c r="I6" s="2">
        <f ca="1">IF(AND($H$3="ok",I$3&lt;&gt;""),menetrend!$A4+INDEX(menetrend!$E$2:$E$24,tájékoztató!I$3),"")</f>
        <v>0.21666666666666667</v>
      </c>
      <c r="J6" s="2">
        <f ca="1">IF(AND($H$3="ok",J$3&lt;&gt;""),menetrend!$A4+INDEX(menetrend!$E$2:$E$24,tájékoztató!J$3),"")</f>
        <v>0.22569444444444445</v>
      </c>
      <c r="K6" s="2" t="str">
        <f ca="1">IF(AND($H$3="ok",K$3&lt;&gt;""),menetrend!$A4+INDEX(menetrend!$E$2:$E$24,tájékoztató!K$3),"")</f>
        <v/>
      </c>
      <c r="L6" s="2">
        <f ca="1">IF(AND($H$3="ok",L$3&lt;&gt;""),menetrend!$A4+INDEX(menetrend!$E$2:$E$24,tájékoztató!L$3),"")</f>
        <v>0.23194444444444445</v>
      </c>
      <c r="M6" s="2" t="str">
        <f t="shared" ca="1" si="0"/>
        <v/>
      </c>
      <c r="N6" s="2" t="str">
        <f t="shared" ca="1" si="1"/>
        <v/>
      </c>
      <c r="O6" s="3" t="str">
        <f t="shared" ca="1" si="2"/>
        <v/>
      </c>
      <c r="P6" t="str">
        <f t="shared" ca="1" si="3"/>
        <v/>
      </c>
    </row>
    <row r="7" spans="1:16">
      <c r="A7" t="s">
        <v>5</v>
      </c>
      <c r="I7" s="2">
        <f ca="1">IF(AND($H$3="ok",I$3&lt;&gt;""),menetrend!$A5+INDEX(menetrend!$E$2:$E$24,tájékoztató!I$3),"")</f>
        <v>0.22361111111111112</v>
      </c>
      <c r="J7" s="2">
        <f ca="1">IF(AND($H$3="ok",J$3&lt;&gt;""),menetrend!$A5+INDEX(menetrend!$E$2:$E$24,tájékoztató!J$3),"")</f>
        <v>0.2326388888888889</v>
      </c>
      <c r="K7" s="2" t="str">
        <f ca="1">IF(AND($H$3="ok",K$3&lt;&gt;""),menetrend!$A5+INDEX(menetrend!$E$2:$E$24,tájékoztató!K$3),"")</f>
        <v/>
      </c>
      <c r="L7" s="2">
        <f ca="1">IF(AND($H$3="ok",L$3&lt;&gt;""),menetrend!$A5+INDEX(menetrend!$E$2:$E$24,tájékoztató!L$3),"")</f>
        <v>0.2388888888888889</v>
      </c>
      <c r="M7" s="2" t="str">
        <f t="shared" ca="1" si="0"/>
        <v/>
      </c>
      <c r="N7" s="2" t="str">
        <f t="shared" ca="1" si="1"/>
        <v/>
      </c>
      <c r="O7" s="3" t="str">
        <f t="shared" ca="1" si="2"/>
        <v/>
      </c>
      <c r="P7" t="str">
        <f t="shared" ca="1" si="3"/>
        <v/>
      </c>
    </row>
    <row r="8" spans="1:16">
      <c r="A8" t="s">
        <v>6</v>
      </c>
      <c r="I8" s="2">
        <f ca="1">IF(AND($H$3="ok",I$3&lt;&gt;""),menetrend!$A6+INDEX(menetrend!$E$2:$E$24,tájékoztató!I$3),"")</f>
        <v>0.23055555555555554</v>
      </c>
      <c r="J8" s="2">
        <f ca="1">IF(AND($H$3="ok",J$3&lt;&gt;""),menetrend!$A6+INDEX(menetrend!$E$2:$E$24,tájékoztató!J$3),"")</f>
        <v>0.23958333333333331</v>
      </c>
      <c r="K8" s="2" t="str">
        <f ca="1">IF(AND($H$3="ok",K$3&lt;&gt;""),menetrend!$A6+INDEX(menetrend!$E$2:$E$24,tájékoztató!K$3),"")</f>
        <v/>
      </c>
      <c r="L8" s="2">
        <f ca="1">IF(AND($H$3="ok",L$3&lt;&gt;""),menetrend!$A6+INDEX(menetrend!$E$2:$E$24,tájékoztató!L$3),"")</f>
        <v>0.24583333333333332</v>
      </c>
      <c r="M8" s="2" t="str">
        <f t="shared" ca="1" si="0"/>
        <v/>
      </c>
      <c r="N8" s="2" t="str">
        <f t="shared" ca="1" si="1"/>
        <v/>
      </c>
      <c r="O8" s="3" t="str">
        <f t="shared" ca="1" si="2"/>
        <v/>
      </c>
      <c r="P8" t="str">
        <f t="shared" ca="1" si="3"/>
        <v/>
      </c>
    </row>
    <row r="9" spans="1:16">
      <c r="A9" t="s">
        <v>7</v>
      </c>
      <c r="I9" s="2">
        <f ca="1">IF(AND($H$3="ok",I$3&lt;&gt;""),menetrend!$A7+INDEX(menetrend!$E$2:$E$24,tájékoztató!I$3),"")</f>
        <v>0.23749999999999999</v>
      </c>
      <c r="J9" s="2">
        <f ca="1">IF(AND($H$3="ok",J$3&lt;&gt;""),menetrend!$A7+INDEX(menetrend!$E$2:$E$24,tájékoztató!J$3),"")</f>
        <v>0.24652777777777776</v>
      </c>
      <c r="K9" s="2" t="str">
        <f ca="1">IF(AND($H$3="ok",K$3&lt;&gt;""),menetrend!$A7+INDEX(menetrend!$E$2:$E$24,tájékoztató!K$3),"")</f>
        <v/>
      </c>
      <c r="L9" s="2">
        <f ca="1">IF(AND($H$3="ok",L$3&lt;&gt;""),menetrend!$A7+INDEX(menetrend!$E$2:$E$24,tájékoztató!L$3),"")</f>
        <v>0.25277777777777777</v>
      </c>
      <c r="M9" s="2" t="str">
        <f t="shared" ca="1" si="0"/>
        <v/>
      </c>
      <c r="N9" s="2" t="str">
        <f t="shared" ca="1" si="1"/>
        <v/>
      </c>
      <c r="O9" s="3" t="str">
        <f t="shared" ca="1" si="2"/>
        <v/>
      </c>
      <c r="P9" t="str">
        <f t="shared" ca="1" si="3"/>
        <v/>
      </c>
    </row>
    <row r="10" spans="1:16">
      <c r="A10" t="s">
        <v>8</v>
      </c>
      <c r="I10" s="2">
        <f ca="1">IF(AND($H$3="ok",I$3&lt;&gt;""),menetrend!$A8+INDEX(menetrend!$E$2:$E$24,tájékoztató!I$3),"")</f>
        <v>0.24444444444444446</v>
      </c>
      <c r="J10" s="2">
        <f ca="1">IF(AND($H$3="ok",J$3&lt;&gt;""),menetrend!$A8+INDEX(menetrend!$E$2:$E$24,tájékoztató!J$3),"")</f>
        <v>0.25347222222222227</v>
      </c>
      <c r="K10" s="2" t="str">
        <f ca="1">IF(AND($H$3="ok",K$3&lt;&gt;""),menetrend!$A8+INDEX(menetrend!$E$2:$E$24,tájékoztató!K$3),"")</f>
        <v/>
      </c>
      <c r="L10" s="2">
        <f ca="1">IF(AND($H$3="ok",L$3&lt;&gt;""),menetrend!$A8+INDEX(menetrend!$E$2:$E$24,tájékoztató!L$3),"")</f>
        <v>0.25972222222222224</v>
      </c>
      <c r="M10" s="2" t="str">
        <f t="shared" ca="1" si="0"/>
        <v/>
      </c>
      <c r="N10" s="2" t="str">
        <f t="shared" ca="1" si="1"/>
        <v/>
      </c>
      <c r="O10" s="3" t="str">
        <f t="shared" ca="1" si="2"/>
        <v/>
      </c>
      <c r="P10" t="str">
        <f t="shared" ca="1" si="3"/>
        <v/>
      </c>
    </row>
    <row r="11" spans="1:16">
      <c r="A11" t="s">
        <v>9</v>
      </c>
      <c r="I11" s="2">
        <f ca="1">IF(AND($H$3="ok",I$3&lt;&gt;""),menetrend!$A9+INDEX(menetrend!$E$2:$E$24,tájékoztató!I$3),"")</f>
        <v>0.25138888888888888</v>
      </c>
      <c r="J11" s="2">
        <f ca="1">IF(AND($H$3="ok",J$3&lt;&gt;""),menetrend!$A9+INDEX(menetrend!$E$2:$E$24,tájékoztató!J$3),"")</f>
        <v>0.26041666666666669</v>
      </c>
      <c r="K11" s="2" t="str">
        <f ca="1">IF(AND($H$3="ok",K$3&lt;&gt;""),menetrend!$A9+INDEX(menetrend!$E$2:$E$24,tájékoztató!K$3),"")</f>
        <v/>
      </c>
      <c r="L11" s="2">
        <f ca="1">IF(AND($H$3="ok",L$3&lt;&gt;""),menetrend!$A9+INDEX(menetrend!$E$2:$E$24,tájékoztató!L$3),"")</f>
        <v>0.26666666666666666</v>
      </c>
      <c r="M11" s="2" t="str">
        <f t="shared" ca="1" si="0"/>
        <v/>
      </c>
      <c r="N11" s="2" t="str">
        <f t="shared" ca="1" si="1"/>
        <v/>
      </c>
      <c r="O11" s="3" t="str">
        <f t="shared" ca="1" si="2"/>
        <v/>
      </c>
      <c r="P11" t="str">
        <f t="shared" ca="1" si="3"/>
        <v/>
      </c>
    </row>
    <row r="12" spans="1:16">
      <c r="A12" t="s">
        <v>10</v>
      </c>
      <c r="I12" s="2">
        <f ca="1">IF(AND($H$3="ok",I$3&lt;&gt;""),menetrend!$A10+INDEX(menetrend!$E$2:$E$24,tájékoztató!I$3),"")</f>
        <v>0.25833333333333336</v>
      </c>
      <c r="J12" s="2">
        <f ca="1">IF(AND($H$3="ok",J$3&lt;&gt;""),menetrend!$A10+INDEX(menetrend!$E$2:$E$24,tájékoztató!J$3),"")</f>
        <v>0.2673611111111111</v>
      </c>
      <c r="K12" s="2" t="str">
        <f ca="1">IF(AND($H$3="ok",K$3&lt;&gt;""),menetrend!$A10+INDEX(menetrend!$E$2:$E$24,tájékoztató!K$3),"")</f>
        <v/>
      </c>
      <c r="L12" s="2">
        <f ca="1">IF(AND($H$3="ok",L$3&lt;&gt;""),menetrend!$A10+INDEX(menetrend!$E$2:$E$24,tájékoztató!L$3),"")</f>
        <v>0.27361111111111108</v>
      </c>
      <c r="M12" s="2" t="str">
        <f t="shared" ca="1" si="0"/>
        <v/>
      </c>
      <c r="N12" s="2" t="str">
        <f t="shared" ca="1" si="1"/>
        <v/>
      </c>
      <c r="O12" s="3" t="str">
        <f t="shared" ca="1" si="2"/>
        <v/>
      </c>
      <c r="P12" t="str">
        <f t="shared" ca="1" si="3"/>
        <v/>
      </c>
    </row>
    <row r="13" spans="1:16">
      <c r="A13" t="s">
        <v>11</v>
      </c>
      <c r="I13" s="2">
        <f ca="1">IF(AND($H$3="ok",I$3&lt;&gt;""),menetrend!$A11+INDEX(menetrend!$E$2:$E$24,tájékoztató!I$3),"")</f>
        <v>0.26527777777777783</v>
      </c>
      <c r="J13" s="2">
        <f ca="1">IF(AND($H$3="ok",J$3&lt;&gt;""),menetrend!$A11+INDEX(menetrend!$E$2:$E$24,tájékoztató!J$3),"")</f>
        <v>0.27430555555555558</v>
      </c>
      <c r="K13" s="2" t="str">
        <f ca="1">IF(AND($H$3="ok",K$3&lt;&gt;""),menetrend!$A11+INDEX(menetrend!$E$2:$E$24,tájékoztató!K$3),"")</f>
        <v/>
      </c>
      <c r="L13" s="2">
        <f ca="1">IF(AND($H$3="ok",L$3&lt;&gt;""),menetrend!$A11+INDEX(menetrend!$E$2:$E$24,tájékoztató!L$3),"")</f>
        <v>0.28055555555555556</v>
      </c>
      <c r="M13" s="2" t="str">
        <f t="shared" ca="1" si="0"/>
        <v/>
      </c>
      <c r="N13" s="2" t="str">
        <f t="shared" ca="1" si="1"/>
        <v/>
      </c>
      <c r="O13" s="3" t="str">
        <f t="shared" ca="1" si="2"/>
        <v/>
      </c>
      <c r="P13" t="str">
        <f t="shared" ca="1" si="3"/>
        <v/>
      </c>
    </row>
    <row r="14" spans="1:16">
      <c r="A14" t="s">
        <v>12</v>
      </c>
      <c r="I14" s="2">
        <f ca="1">IF(AND($H$3="ok",I$3&lt;&gt;""),menetrend!$A12+INDEX(menetrend!$E$2:$E$24,tájékoztató!I$3),"")</f>
        <v>0.27083333333333337</v>
      </c>
      <c r="J14" s="2">
        <f ca="1">IF(AND($H$3="ok",J$3&lt;&gt;""),menetrend!$A12+INDEX(menetrend!$E$2:$E$24,tájékoztató!J$3),"")</f>
        <v>0.27986111111111112</v>
      </c>
      <c r="K14" s="2" t="str">
        <f ca="1">IF(AND($H$3="ok",K$3&lt;&gt;""),menetrend!$A12+INDEX(menetrend!$E$2:$E$24,tájékoztató!K$3),"")</f>
        <v/>
      </c>
      <c r="L14" s="2">
        <f ca="1">IF(AND($H$3="ok",L$3&lt;&gt;""),menetrend!$A12+INDEX(menetrend!$E$2:$E$24,tájékoztató!L$3),"")</f>
        <v>0.28611111111111109</v>
      </c>
      <c r="M14" s="2" t="str">
        <f t="shared" ca="1" si="0"/>
        <v/>
      </c>
      <c r="N14" s="2" t="str">
        <f t="shared" ca="1" si="1"/>
        <v/>
      </c>
      <c r="O14" s="3" t="str">
        <f t="shared" ca="1" si="2"/>
        <v/>
      </c>
      <c r="P14" t="str">
        <f t="shared" ca="1" si="3"/>
        <v/>
      </c>
    </row>
    <row r="15" spans="1:16">
      <c r="A15" t="s">
        <v>13</v>
      </c>
      <c r="I15" s="2">
        <f ca="1">IF(AND($H$3="ok",I$3&lt;&gt;""),menetrend!$A13+INDEX(menetrend!$E$2:$E$24,tájékoztató!I$3),"")</f>
        <v>0.27638888888888891</v>
      </c>
      <c r="J15" s="2">
        <f ca="1">IF(AND($H$3="ok",J$3&lt;&gt;""),menetrend!$A13+INDEX(menetrend!$E$2:$E$24,tájékoztató!J$3),"")</f>
        <v>0.28541666666666665</v>
      </c>
      <c r="K15" s="2" t="str">
        <f ca="1">IF(AND($H$3="ok",K$3&lt;&gt;""),menetrend!$A13+INDEX(menetrend!$E$2:$E$24,tájékoztató!K$3),"")</f>
        <v/>
      </c>
      <c r="L15" s="2">
        <f ca="1">IF(AND($H$3="ok",L$3&lt;&gt;""),menetrend!$A13+INDEX(menetrend!$E$2:$E$24,tájékoztató!L$3),"")</f>
        <v>0.29166666666666663</v>
      </c>
      <c r="M15" s="2">
        <f t="shared" ca="1" si="0"/>
        <v>0.28541666666666665</v>
      </c>
      <c r="N15" s="2">
        <f t="shared" ca="1" si="1"/>
        <v>0.29166666666666663</v>
      </c>
      <c r="O15" s="3">
        <f t="shared" ca="1" si="2"/>
        <v>16</v>
      </c>
      <c r="P15">
        <f t="shared" ca="1" si="3"/>
        <v>21</v>
      </c>
    </row>
    <row r="16" spans="1:16">
      <c r="A16" t="s">
        <v>14</v>
      </c>
      <c r="I16" s="2">
        <f ca="1">IF(AND($H$3="ok",I$3&lt;&gt;""),menetrend!$A14+INDEX(menetrend!$E$2:$E$24,tájékoztató!I$3),"")</f>
        <v>0.28194444444444444</v>
      </c>
      <c r="J16" s="2">
        <f ca="1">IF(AND($H$3="ok",J$3&lt;&gt;""),menetrend!$A14+INDEX(menetrend!$E$2:$E$24,tájékoztató!J$3),"")</f>
        <v>0.29097222222222219</v>
      </c>
      <c r="K16" s="2" t="str">
        <f ca="1">IF(AND($H$3="ok",K$3&lt;&gt;""),menetrend!$A14+INDEX(menetrend!$E$2:$E$24,tájékoztató!K$3),"")</f>
        <v/>
      </c>
      <c r="L16" s="2">
        <f ca="1">IF(AND($H$3="ok",L$3&lt;&gt;""),menetrend!$A14+INDEX(menetrend!$E$2:$E$24,tájékoztató!L$3),"")</f>
        <v>0.29722222222222217</v>
      </c>
      <c r="M16" s="2">
        <f t="shared" ca="1" si="0"/>
        <v>0.29097222222222219</v>
      </c>
      <c r="N16" s="2">
        <f t="shared" ca="1" si="1"/>
        <v>0.29722222222222217</v>
      </c>
      <c r="O16" s="3">
        <f t="shared" ca="1" si="2"/>
        <v>16</v>
      </c>
      <c r="P16">
        <f t="shared" ca="1" si="3"/>
        <v>21</v>
      </c>
    </row>
    <row r="17" spans="1:16">
      <c r="A17" t="s">
        <v>15</v>
      </c>
      <c r="I17" s="2">
        <f ca="1">IF(AND($H$3="ok",I$3&lt;&gt;""),menetrend!$A15+INDEX(menetrend!$E$2:$E$24,tájékoztató!I$3),"")</f>
        <v>0.28750000000000003</v>
      </c>
      <c r="J17" s="2">
        <f ca="1">IF(AND($H$3="ok",J$3&lt;&gt;""),menetrend!$A15+INDEX(menetrend!$E$2:$E$24,tájékoztató!J$3),"")</f>
        <v>0.29652777777777778</v>
      </c>
      <c r="K17" s="2" t="str">
        <f ca="1">IF(AND($H$3="ok",K$3&lt;&gt;""),menetrend!$A15+INDEX(menetrend!$E$2:$E$24,tájékoztató!K$3),"")</f>
        <v/>
      </c>
      <c r="L17" s="2">
        <f ca="1">IF(AND($H$3="ok",L$3&lt;&gt;""),menetrend!$A15+INDEX(menetrend!$E$2:$E$24,tájékoztató!L$3),"")</f>
        <v>0.30277777777777776</v>
      </c>
      <c r="M17" s="2">
        <f t="shared" ca="1" si="0"/>
        <v>0.28750000000000003</v>
      </c>
      <c r="N17" s="2">
        <f t="shared" ca="1" si="1"/>
        <v>0.30277777777777776</v>
      </c>
      <c r="O17" s="3">
        <f t="shared" ca="1" si="2"/>
        <v>8</v>
      </c>
      <c r="P17">
        <f t="shared" ca="1" si="3"/>
        <v>21</v>
      </c>
    </row>
    <row r="18" spans="1:16">
      <c r="A18" t="s">
        <v>16</v>
      </c>
      <c r="I18" s="2">
        <f ca="1">IF(AND($H$3="ok",I$3&lt;&gt;""),menetrend!$A16+INDEX(menetrend!$E$2:$E$24,tájékoztató!I$3),"")</f>
        <v>0.29305555555555557</v>
      </c>
      <c r="J18" s="2">
        <f ca="1">IF(AND($H$3="ok",J$3&lt;&gt;""),menetrend!$A16+INDEX(menetrend!$E$2:$E$24,tájékoztató!J$3),"")</f>
        <v>0.30208333333333331</v>
      </c>
      <c r="K18" s="2" t="str">
        <f ca="1">IF(AND($H$3="ok",K$3&lt;&gt;""),menetrend!$A16+INDEX(menetrend!$E$2:$E$24,tájékoztató!K$3),"")</f>
        <v/>
      </c>
      <c r="L18" s="2">
        <f ca="1">IF(AND($H$3="ok",L$3&lt;&gt;""),menetrend!$A16+INDEX(menetrend!$E$2:$E$24,tájékoztató!L$3),"")</f>
        <v>0.30833333333333329</v>
      </c>
      <c r="M18" s="2">
        <f t="shared" ca="1" si="0"/>
        <v>0.29305555555555557</v>
      </c>
      <c r="N18" s="2">
        <f t="shared" ca="1" si="1"/>
        <v>0.30833333333333329</v>
      </c>
      <c r="O18" s="3">
        <f t="shared" ca="1" si="2"/>
        <v>8</v>
      </c>
      <c r="P18">
        <f t="shared" ca="1" si="3"/>
        <v>21</v>
      </c>
    </row>
    <row r="19" spans="1:16">
      <c r="A19" t="s">
        <v>17</v>
      </c>
      <c r="I19" s="2">
        <f ca="1">IF(AND($H$3="ok",I$3&lt;&gt;""),menetrend!$A17+INDEX(menetrend!$E$2:$E$24,tájékoztató!I$3),"")</f>
        <v>0.29861111111111116</v>
      </c>
      <c r="J19" s="2">
        <f ca="1">IF(AND($H$3="ok",J$3&lt;&gt;""),menetrend!$A17+INDEX(menetrend!$E$2:$E$24,tájékoztató!J$3),"")</f>
        <v>0.30763888888888891</v>
      </c>
      <c r="K19" s="2" t="str">
        <f ca="1">IF(AND($H$3="ok",K$3&lt;&gt;""),menetrend!$A17+INDEX(menetrend!$E$2:$E$24,tájékoztató!K$3),"")</f>
        <v/>
      </c>
      <c r="L19" s="2">
        <f ca="1">IF(AND($H$3="ok",L$3&lt;&gt;""),menetrend!$A17+INDEX(menetrend!$E$2:$E$24,tájékoztató!L$3),"")</f>
        <v>0.31388888888888888</v>
      </c>
      <c r="M19" s="2">
        <f t="shared" ca="1" si="0"/>
        <v>0.29861111111111116</v>
      </c>
      <c r="N19" s="2">
        <f t="shared" ca="1" si="1"/>
        <v>0.31388888888888888</v>
      </c>
      <c r="O19" s="3">
        <f t="shared" ca="1" si="2"/>
        <v>8</v>
      </c>
      <c r="P19">
        <f t="shared" ca="1" si="3"/>
        <v>21</v>
      </c>
    </row>
    <row r="20" spans="1:16">
      <c r="A20" t="s">
        <v>18</v>
      </c>
      <c r="I20" s="2">
        <f ca="1">IF(AND($H$3="ok",I$3&lt;&gt;""),menetrend!$A18+INDEX(menetrend!$E$2:$E$24,tájékoztató!I$3),"")</f>
        <v>0.30277777777777781</v>
      </c>
      <c r="J20" s="2">
        <f ca="1">IF(AND($H$3="ok",J$3&lt;&gt;""),menetrend!$A18+INDEX(menetrend!$E$2:$E$24,tájékoztató!J$3),"")</f>
        <v>0.31180555555555556</v>
      </c>
      <c r="K20" s="2" t="str">
        <f ca="1">IF(AND($H$3="ok",K$3&lt;&gt;""),menetrend!$A18+INDEX(menetrend!$E$2:$E$24,tájékoztató!K$3),"")</f>
        <v/>
      </c>
      <c r="L20" s="2">
        <f ca="1">IF(AND($H$3="ok",L$3&lt;&gt;""),menetrend!$A18+INDEX(menetrend!$E$2:$E$24,tájékoztató!L$3),"")</f>
        <v>0.31805555555555554</v>
      </c>
      <c r="M20" s="2">
        <f t="shared" ca="1" si="0"/>
        <v>0.30277777777777781</v>
      </c>
      <c r="N20" s="2">
        <f t="shared" ca="1" si="1"/>
        <v>0.31805555555555554</v>
      </c>
      <c r="O20" s="3">
        <f t="shared" ca="1" si="2"/>
        <v>8</v>
      </c>
      <c r="P20">
        <f t="shared" ca="1" si="3"/>
        <v>21</v>
      </c>
    </row>
    <row r="21" spans="1:16">
      <c r="A21" t="s">
        <v>11</v>
      </c>
      <c r="I21" s="2">
        <f ca="1">IF(AND($H$3="ok",I$3&lt;&gt;""),menetrend!$A19+INDEX(menetrend!$E$2:$E$24,tájékoztató!I$3),"")</f>
        <v>0.30694444444444446</v>
      </c>
      <c r="J21" s="2">
        <f ca="1">IF(AND($H$3="ok",J$3&lt;&gt;""),menetrend!$A19+INDEX(menetrend!$E$2:$E$24,tájékoztató!J$3),"")</f>
        <v>0.31597222222222221</v>
      </c>
      <c r="K21" s="2" t="str">
        <f ca="1">IF(AND($H$3="ok",K$3&lt;&gt;""),menetrend!$A19+INDEX(menetrend!$E$2:$E$24,tájékoztató!K$3),"")</f>
        <v/>
      </c>
      <c r="L21" s="2">
        <f ca="1">IF(AND($H$3="ok",L$3&lt;&gt;""),menetrend!$A19+INDEX(menetrend!$E$2:$E$24,tájékoztató!L$3),"")</f>
        <v>0.32222222222222219</v>
      </c>
      <c r="M21" s="2">
        <f t="shared" ca="1" si="0"/>
        <v>0.30694444444444446</v>
      </c>
      <c r="N21" s="2">
        <f t="shared" ca="1" si="1"/>
        <v>0.32222222222222219</v>
      </c>
      <c r="O21" s="3">
        <f t="shared" ca="1" si="2"/>
        <v>8</v>
      </c>
      <c r="P21">
        <f t="shared" ca="1" si="3"/>
        <v>21</v>
      </c>
    </row>
    <row r="22" spans="1:16">
      <c r="A22" t="s">
        <v>19</v>
      </c>
      <c r="I22" s="2">
        <f ca="1">IF(AND($H$3="ok",I$3&lt;&gt;""),menetrend!$A20+INDEX(menetrend!$E$2:$E$24,tájékoztató!I$3),"")</f>
        <v>0.31111111111111112</v>
      </c>
      <c r="J22" s="2">
        <f ca="1">IF(AND($H$3="ok",J$3&lt;&gt;""),menetrend!$A20+INDEX(menetrend!$E$2:$E$24,tájékoztató!J$3),"")</f>
        <v>0.32013888888888886</v>
      </c>
      <c r="K22" s="2" t="str">
        <f ca="1">IF(AND($H$3="ok",K$3&lt;&gt;""),menetrend!$A20+INDEX(menetrend!$E$2:$E$24,tájékoztató!K$3),"")</f>
        <v/>
      </c>
      <c r="L22" s="2">
        <f ca="1">IF(AND($H$3="ok",L$3&lt;&gt;""),menetrend!$A20+INDEX(menetrend!$E$2:$E$24,tájékoztató!L$3),"")</f>
        <v>0.32638888888888884</v>
      </c>
      <c r="M22" s="2">
        <f t="shared" ca="1" si="0"/>
        <v>0.31111111111111112</v>
      </c>
      <c r="N22" s="2">
        <f t="shared" ca="1" si="1"/>
        <v>0.32638888888888884</v>
      </c>
      <c r="O22" s="3">
        <f t="shared" ca="1" si="2"/>
        <v>8</v>
      </c>
      <c r="P22">
        <f t="shared" ca="1" si="3"/>
        <v>21</v>
      </c>
    </row>
    <row r="23" spans="1:16">
      <c r="I23" s="2">
        <f ca="1">IF(AND($H$3="ok",I$3&lt;&gt;""),menetrend!$A21+INDEX(menetrend!$E$2:$E$24,tájékoztató!I$3),"")</f>
        <v>0.31527777777777777</v>
      </c>
      <c r="J23" s="2">
        <f ca="1">IF(AND($H$3="ok",J$3&lt;&gt;""),menetrend!$A21+INDEX(menetrend!$E$2:$E$24,tájékoztató!J$3),"")</f>
        <v>0.32430555555555551</v>
      </c>
      <c r="K23" s="2" t="str">
        <f ca="1">IF(AND($H$3="ok",K$3&lt;&gt;""),menetrend!$A21+INDEX(menetrend!$E$2:$E$24,tájékoztató!K$3),"")</f>
        <v/>
      </c>
      <c r="L23" s="2">
        <f ca="1">IF(AND($H$3="ok",L$3&lt;&gt;""),menetrend!$A21+INDEX(menetrend!$E$2:$E$24,tájékoztató!L$3),"")</f>
        <v>0.33055555555555549</v>
      </c>
      <c r="M23" s="2">
        <f t="shared" ca="1" si="0"/>
        <v>0.31527777777777777</v>
      </c>
      <c r="N23" s="2">
        <f t="shared" ca="1" si="1"/>
        <v>0.33055555555555549</v>
      </c>
      <c r="O23" s="3">
        <f t="shared" ca="1" si="2"/>
        <v>8</v>
      </c>
      <c r="P23">
        <f t="shared" ca="1" si="3"/>
        <v>21</v>
      </c>
    </row>
    <row r="24" spans="1:16">
      <c r="I24" s="2">
        <f ca="1">IF(AND($H$3="ok",I$3&lt;&gt;""),menetrend!$A22+INDEX(menetrend!$E$2:$E$24,tájékoztató!I$3),"")</f>
        <v>0.31944444444444448</v>
      </c>
      <c r="J24" s="2">
        <f ca="1">IF(AND($H$3="ok",J$3&lt;&gt;""),menetrend!$A22+INDEX(menetrend!$E$2:$E$24,tájékoztató!J$3),"")</f>
        <v>0.32847222222222222</v>
      </c>
      <c r="K24" s="2" t="str">
        <f ca="1">IF(AND($H$3="ok",K$3&lt;&gt;""),menetrend!$A22+INDEX(menetrend!$E$2:$E$24,tájékoztató!K$3),"")</f>
        <v/>
      </c>
      <c r="L24" s="2">
        <f ca="1">IF(AND($H$3="ok",L$3&lt;&gt;""),menetrend!$A22+INDEX(menetrend!$E$2:$E$24,tájékoztató!L$3),"")</f>
        <v>0.3347222222222222</v>
      </c>
      <c r="M24" s="2">
        <f t="shared" ca="1" si="0"/>
        <v>0.31944444444444448</v>
      </c>
      <c r="N24" s="2">
        <f t="shared" ca="1" si="1"/>
        <v>0.3347222222222222</v>
      </c>
      <c r="O24" s="3">
        <f t="shared" ca="1" si="2"/>
        <v>8</v>
      </c>
      <c r="P24">
        <f t="shared" ca="1" si="3"/>
        <v>21</v>
      </c>
    </row>
    <row r="25" spans="1:16">
      <c r="I25" s="2">
        <f ca="1">IF(AND($H$3="ok",I$3&lt;&gt;""),menetrend!$A23+INDEX(menetrend!$E$2:$E$24,tájékoztató!I$3),"")</f>
        <v>0.32361111111111113</v>
      </c>
      <c r="J25" s="2">
        <f ca="1">IF(AND($H$3="ok",J$3&lt;&gt;""),menetrend!$A23+INDEX(menetrend!$E$2:$E$24,tájékoztató!J$3),"")</f>
        <v>0.33263888888888887</v>
      </c>
      <c r="K25" s="2" t="str">
        <f ca="1">IF(AND($H$3="ok",K$3&lt;&gt;""),menetrend!$A23+INDEX(menetrend!$E$2:$E$24,tájékoztató!K$3),"")</f>
        <v/>
      </c>
      <c r="L25" s="2">
        <f ca="1">IF(AND($H$3="ok",L$3&lt;&gt;""),menetrend!$A23+INDEX(menetrend!$E$2:$E$24,tájékoztató!L$3),"")</f>
        <v>0.33888888888888885</v>
      </c>
      <c r="M25" s="2">
        <f t="shared" ca="1" si="0"/>
        <v>0.32361111111111113</v>
      </c>
      <c r="N25" s="2">
        <f t="shared" ca="1" si="1"/>
        <v>0.33888888888888885</v>
      </c>
      <c r="O25" s="3">
        <f t="shared" ca="1" si="2"/>
        <v>8</v>
      </c>
      <c r="P25">
        <f t="shared" ca="1" si="3"/>
        <v>21</v>
      </c>
    </row>
    <row r="26" spans="1:16">
      <c r="I26" s="2">
        <f ca="1">IF(AND($H$3="ok",I$3&lt;&gt;""),menetrend!$A24+INDEX(menetrend!$E$2:$E$24,tájékoztató!I$3),"")</f>
        <v>0.32777777777777783</v>
      </c>
      <c r="J26" s="2">
        <f ca="1">IF(AND($H$3="ok",J$3&lt;&gt;""),menetrend!$A24+INDEX(menetrend!$E$2:$E$24,tájékoztató!J$3),"")</f>
        <v>0.33680555555555558</v>
      </c>
      <c r="K26" s="2" t="str">
        <f ca="1">IF(AND($H$3="ok",K$3&lt;&gt;""),menetrend!$A24+INDEX(menetrend!$E$2:$E$24,tájékoztató!K$3),"")</f>
        <v/>
      </c>
      <c r="L26" s="2">
        <f ca="1">IF(AND($H$3="ok",L$3&lt;&gt;""),menetrend!$A24+INDEX(menetrend!$E$2:$E$24,tájékoztató!L$3),"")</f>
        <v>0.34305555555555556</v>
      </c>
      <c r="M26" s="2">
        <f t="shared" ca="1" si="0"/>
        <v>0.32777777777777783</v>
      </c>
      <c r="N26" s="2">
        <f t="shared" ca="1" si="1"/>
        <v>0.34305555555555556</v>
      </c>
      <c r="O26" s="3">
        <f t="shared" ca="1" si="2"/>
        <v>8</v>
      </c>
      <c r="P26">
        <f t="shared" ca="1" si="3"/>
        <v>21</v>
      </c>
    </row>
    <row r="27" spans="1:16">
      <c r="I27" s="2">
        <f ca="1">IF(AND($H$3="ok",I$3&lt;&gt;""),menetrend!$A25+INDEX(menetrend!$E$2:$E$24,tájékoztató!I$3),"")</f>
        <v>0.33194444444444449</v>
      </c>
      <c r="J27" s="2">
        <f ca="1">IF(AND($H$3="ok",J$3&lt;&gt;""),menetrend!$A25+INDEX(menetrend!$E$2:$E$24,tájékoztató!J$3),"")</f>
        <v>0.34097222222222223</v>
      </c>
      <c r="K27" s="2" t="str">
        <f ca="1">IF(AND($H$3="ok",K$3&lt;&gt;""),menetrend!$A25+INDEX(menetrend!$E$2:$E$24,tájékoztató!K$3),"")</f>
        <v/>
      </c>
      <c r="L27" s="2">
        <f ca="1">IF(AND($H$3="ok",L$3&lt;&gt;""),menetrend!$A25+INDEX(menetrend!$E$2:$E$24,tájékoztató!L$3),"")</f>
        <v>0.34722222222222221</v>
      </c>
      <c r="M27" s="2">
        <f t="shared" ca="1" si="0"/>
        <v>0.33194444444444449</v>
      </c>
      <c r="N27" s="2">
        <f t="shared" ca="1" si="1"/>
        <v>0.34722222222222221</v>
      </c>
      <c r="O27" s="3">
        <f t="shared" ca="1" si="2"/>
        <v>8</v>
      </c>
      <c r="P27">
        <f t="shared" ca="1" si="3"/>
        <v>21</v>
      </c>
    </row>
    <row r="28" spans="1:16">
      <c r="I28" s="2">
        <f ca="1">IF(AND($H$3="ok",I$3&lt;&gt;""),menetrend!$A26+INDEX(menetrend!$E$2:$E$24,tájékoztató!I$3),"")</f>
        <v>0.33472222222222225</v>
      </c>
      <c r="J28" s="2">
        <f ca="1">IF(AND($H$3="ok",J$3&lt;&gt;""),menetrend!$A26+INDEX(menetrend!$E$2:$E$24,tájékoztató!J$3),"")</f>
        <v>0.34375</v>
      </c>
      <c r="K28" s="2" t="str">
        <f ca="1">IF(AND($H$3="ok",K$3&lt;&gt;""),menetrend!$A26+INDEX(menetrend!$E$2:$E$24,tájékoztató!K$3),"")</f>
        <v/>
      </c>
      <c r="L28" s="2">
        <f ca="1">IF(AND($H$3="ok",L$3&lt;&gt;""),menetrend!$A26+INDEX(menetrend!$E$2:$E$24,tájékoztató!L$3),"")</f>
        <v>0.35</v>
      </c>
      <c r="M28" s="2">
        <f t="shared" ca="1" si="0"/>
        <v>0.33472222222222225</v>
      </c>
      <c r="N28" s="2">
        <f t="shared" ca="1" si="1"/>
        <v>0.35</v>
      </c>
      <c r="O28" s="3">
        <f t="shared" ca="1" si="2"/>
        <v>8</v>
      </c>
      <c r="P28">
        <f t="shared" ca="1" si="3"/>
        <v>21</v>
      </c>
    </row>
    <row r="29" spans="1:16">
      <c r="I29" s="2">
        <f ca="1">IF(AND($H$3="ok",I$3&lt;&gt;""),menetrend!$A27+INDEX(menetrend!$E$2:$E$24,tájékoztató!I$3),"")</f>
        <v>0.33888888888888891</v>
      </c>
      <c r="J29" s="2">
        <f ca="1">IF(AND($H$3="ok",J$3&lt;&gt;""),menetrend!$A27+INDEX(menetrend!$E$2:$E$24,tájékoztató!J$3),"")</f>
        <v>0.34791666666666665</v>
      </c>
      <c r="K29" s="2" t="str">
        <f ca="1">IF(AND($H$3="ok",K$3&lt;&gt;""),menetrend!$A27+INDEX(menetrend!$E$2:$E$24,tájékoztató!K$3),"")</f>
        <v/>
      </c>
      <c r="L29" s="2">
        <f ca="1">IF(AND($H$3="ok",L$3&lt;&gt;""),menetrend!$A27+INDEX(menetrend!$E$2:$E$24,tájékoztató!L$3),"")</f>
        <v>0.35416666666666663</v>
      </c>
      <c r="M29" s="2">
        <f t="shared" ca="1" si="0"/>
        <v>0.33888888888888891</v>
      </c>
      <c r="N29" s="2">
        <f t="shared" ca="1" si="1"/>
        <v>0.35416666666666663</v>
      </c>
      <c r="O29" s="3">
        <f t="shared" ca="1" si="2"/>
        <v>8</v>
      </c>
      <c r="P29">
        <f t="shared" ca="1" si="3"/>
        <v>21</v>
      </c>
    </row>
    <row r="30" spans="1:16">
      <c r="I30" s="2">
        <f ca="1">IF(AND($H$3="ok",I$3&lt;&gt;""),menetrend!$A28+INDEX(menetrend!$E$2:$E$24,tájékoztató!I$3),"")</f>
        <v>0.34305555555555556</v>
      </c>
      <c r="J30" s="2">
        <f ca="1">IF(AND($H$3="ok",J$3&lt;&gt;""),menetrend!$A28+INDEX(menetrend!$E$2:$E$24,tájékoztató!J$3),"")</f>
        <v>0.3520833333333333</v>
      </c>
      <c r="K30" s="2" t="str">
        <f ca="1">IF(AND($H$3="ok",K$3&lt;&gt;""),menetrend!$A28+INDEX(menetrend!$E$2:$E$24,tájékoztató!K$3),"")</f>
        <v/>
      </c>
      <c r="L30" s="2">
        <f ca="1">IF(AND($H$3="ok",L$3&lt;&gt;""),menetrend!$A28+INDEX(menetrend!$E$2:$E$24,tájékoztató!L$3),"")</f>
        <v>0.35833333333333328</v>
      </c>
      <c r="M30" s="2">
        <f t="shared" ca="1" si="0"/>
        <v>0.34305555555555556</v>
      </c>
      <c r="N30" s="2">
        <f t="shared" ca="1" si="1"/>
        <v>0.35833333333333328</v>
      </c>
      <c r="O30" s="3">
        <f t="shared" ca="1" si="2"/>
        <v>8</v>
      </c>
      <c r="P30">
        <f t="shared" ca="1" si="3"/>
        <v>21</v>
      </c>
    </row>
    <row r="31" spans="1:16">
      <c r="I31" s="2">
        <f ca="1">IF(AND($H$3="ok",I$3&lt;&gt;""),menetrend!$A29+INDEX(menetrend!$E$2:$E$24,tájékoztató!I$3),"")</f>
        <v>0.34722222222222221</v>
      </c>
      <c r="J31" s="2">
        <f ca="1">IF(AND($H$3="ok",J$3&lt;&gt;""),menetrend!$A29+INDEX(menetrend!$E$2:$E$24,tájékoztató!J$3),"")</f>
        <v>0.35624999999999996</v>
      </c>
      <c r="K31" s="2" t="str">
        <f ca="1">IF(AND($H$3="ok",K$3&lt;&gt;""),menetrend!$A29+INDEX(menetrend!$E$2:$E$24,tájékoztató!K$3),"")</f>
        <v/>
      </c>
      <c r="L31" s="2">
        <f ca="1">IF(AND($H$3="ok",L$3&lt;&gt;""),menetrend!$A29+INDEX(menetrend!$E$2:$E$24,tájékoztató!L$3),"")</f>
        <v>0.36249999999999993</v>
      </c>
      <c r="M31" s="2">
        <f t="shared" ca="1" si="0"/>
        <v>0.34722222222222221</v>
      </c>
      <c r="N31" s="2">
        <f t="shared" ca="1" si="1"/>
        <v>0.36249999999999993</v>
      </c>
      <c r="O31" s="3">
        <f t="shared" ca="1" si="2"/>
        <v>8</v>
      </c>
      <c r="P31">
        <f t="shared" ca="1" si="3"/>
        <v>21</v>
      </c>
    </row>
    <row r="32" spans="1:16">
      <c r="I32" s="2">
        <f ca="1">IF(AND($H$3="ok",I$3&lt;&gt;""),menetrend!$A30+INDEX(menetrend!$E$2:$E$24,tájékoztató!I$3),"")</f>
        <v>0.35138888888888886</v>
      </c>
      <c r="J32" s="2">
        <f ca="1">IF(AND($H$3="ok",J$3&lt;&gt;""),menetrend!$A30+INDEX(menetrend!$E$2:$E$24,tájékoztató!J$3),"")</f>
        <v>0.36041666666666661</v>
      </c>
      <c r="K32" s="2" t="str">
        <f ca="1">IF(AND($H$3="ok",K$3&lt;&gt;""),menetrend!$A30+INDEX(menetrend!$E$2:$E$24,tájékoztató!K$3),"")</f>
        <v/>
      </c>
      <c r="L32" s="2">
        <f ca="1">IF(AND($H$3="ok",L$3&lt;&gt;""),menetrend!$A30+INDEX(menetrend!$E$2:$E$24,tájékoztató!L$3),"")</f>
        <v>0.36666666666666659</v>
      </c>
      <c r="M32" s="2">
        <f t="shared" ca="1" si="0"/>
        <v>0.35138888888888886</v>
      </c>
      <c r="N32" s="2">
        <f t="shared" ca="1" si="1"/>
        <v>0.36666666666666659</v>
      </c>
      <c r="O32" s="3">
        <f t="shared" ca="1" si="2"/>
        <v>8</v>
      </c>
      <c r="P32">
        <f t="shared" ca="1" si="3"/>
        <v>21</v>
      </c>
    </row>
    <row r="33" spans="9:16">
      <c r="I33" s="2">
        <f ca="1">IF(AND($H$3="ok",I$3&lt;&gt;""),menetrend!$A31+INDEX(menetrend!$E$2:$E$24,tájékoztató!I$3),"")</f>
        <v>0.35555555555555562</v>
      </c>
      <c r="J33" s="2">
        <f ca="1">IF(AND($H$3="ok",J$3&lt;&gt;""),menetrend!$A31+INDEX(menetrend!$E$2:$E$24,tájékoztató!J$3),"")</f>
        <v>0.36458333333333337</v>
      </c>
      <c r="K33" s="2" t="str">
        <f ca="1">IF(AND($H$3="ok",K$3&lt;&gt;""),menetrend!$A31+INDEX(menetrend!$E$2:$E$24,tájékoztató!K$3),"")</f>
        <v/>
      </c>
      <c r="L33" s="2">
        <f ca="1">IF(AND($H$3="ok",L$3&lt;&gt;""),menetrend!$A31+INDEX(menetrend!$E$2:$E$24,tájékoztató!L$3),"")</f>
        <v>0.37083333333333335</v>
      </c>
      <c r="M33" s="2">
        <f t="shared" ca="1" si="0"/>
        <v>0.35555555555555562</v>
      </c>
      <c r="N33" s="2">
        <f t="shared" ca="1" si="1"/>
        <v>0.37083333333333335</v>
      </c>
      <c r="O33" s="3">
        <f t="shared" ca="1" si="2"/>
        <v>8</v>
      </c>
      <c r="P33">
        <f t="shared" ca="1" si="3"/>
        <v>21</v>
      </c>
    </row>
    <row r="34" spans="9:16">
      <c r="I34" s="2">
        <f ca="1">IF(AND($H$3="ok",I$3&lt;&gt;""),menetrend!$A32+INDEX(menetrend!$E$2:$E$24,tájékoztató!I$3),"")</f>
        <v>0.35972222222222228</v>
      </c>
      <c r="J34" s="2">
        <f ca="1">IF(AND($H$3="ok",J$3&lt;&gt;""),menetrend!$A32+INDEX(menetrend!$E$2:$E$24,tájékoztató!J$3),"")</f>
        <v>0.36875000000000002</v>
      </c>
      <c r="K34" s="2" t="str">
        <f ca="1">IF(AND($H$3="ok",K$3&lt;&gt;""),menetrend!$A32+INDEX(menetrend!$E$2:$E$24,tájékoztató!K$3),"")</f>
        <v/>
      </c>
      <c r="L34" s="2">
        <f ca="1">IF(AND($H$3="ok",L$3&lt;&gt;""),menetrend!$A32+INDEX(menetrend!$E$2:$E$24,tájékoztató!L$3),"")</f>
        <v>0.375</v>
      </c>
      <c r="M34" s="2">
        <f t="shared" ca="1" si="0"/>
        <v>0.35972222222222228</v>
      </c>
      <c r="N34" s="2">
        <f t="shared" ca="1" si="1"/>
        <v>0.375</v>
      </c>
      <c r="O34" s="3">
        <f t="shared" ca="1" si="2"/>
        <v>8</v>
      </c>
      <c r="P34">
        <f t="shared" ca="1" si="3"/>
        <v>21</v>
      </c>
    </row>
    <row r="35" spans="9:16">
      <c r="I35" s="2">
        <f ca="1">IF(AND($H$3="ok",I$3&lt;&gt;""),menetrend!$A33+INDEX(menetrend!$E$2:$E$24,tájékoztató!I$3),"")</f>
        <v>0.36250000000000004</v>
      </c>
      <c r="J35" s="2">
        <f ca="1">IF(AND($H$3="ok",J$3&lt;&gt;""),menetrend!$A33+INDEX(menetrend!$E$2:$E$24,tájékoztató!J$3),"")</f>
        <v>0.37152777777777779</v>
      </c>
      <c r="K35" s="2" t="str">
        <f ca="1">IF(AND($H$3="ok",K$3&lt;&gt;""),menetrend!$A33+INDEX(menetrend!$E$2:$E$24,tájékoztató!K$3),"")</f>
        <v/>
      </c>
      <c r="L35" s="2">
        <f ca="1">IF(AND($H$3="ok",L$3&lt;&gt;""),menetrend!$A33+INDEX(menetrend!$E$2:$E$24,tájékoztató!L$3),"")</f>
        <v>0.37777777777777777</v>
      </c>
      <c r="M35" s="2">
        <f t="shared" ca="1" si="0"/>
        <v>0.36250000000000004</v>
      </c>
      <c r="N35" s="2">
        <f t="shared" ca="1" si="1"/>
        <v>0.37777777777777777</v>
      </c>
      <c r="O35" s="3">
        <f t="shared" ca="1" si="2"/>
        <v>8</v>
      </c>
      <c r="P35">
        <f t="shared" ca="1" si="3"/>
        <v>21</v>
      </c>
    </row>
    <row r="36" spans="9:16">
      <c r="I36" s="2">
        <f ca="1">IF(AND($H$3="ok",I$3&lt;&gt;""),menetrend!$A34+INDEX(menetrend!$E$2:$E$24,tájékoztató!I$3),"")</f>
        <v>0.36527777777777781</v>
      </c>
      <c r="J36" s="2">
        <f ca="1">IF(AND($H$3="ok",J$3&lt;&gt;""),menetrend!$A34+INDEX(menetrend!$E$2:$E$24,tájékoztató!J$3),"")</f>
        <v>0.37430555555555556</v>
      </c>
      <c r="K36" s="2" t="str">
        <f ca="1">IF(AND($H$3="ok",K$3&lt;&gt;""),menetrend!$A34+INDEX(menetrend!$E$2:$E$24,tájékoztató!K$3),"")</f>
        <v/>
      </c>
      <c r="L36" s="2">
        <f ca="1">IF(AND($H$3="ok",L$3&lt;&gt;""),menetrend!$A34+INDEX(menetrend!$E$2:$E$24,tájékoztató!L$3),"")</f>
        <v>0.38055555555555554</v>
      </c>
      <c r="M36" s="2">
        <f t="shared" ca="1" si="0"/>
        <v>0.36527777777777781</v>
      </c>
      <c r="N36" s="2">
        <f t="shared" ca="1" si="1"/>
        <v>0.38055555555555554</v>
      </c>
      <c r="O36" s="3">
        <f t="shared" ca="1" si="2"/>
        <v>8</v>
      </c>
      <c r="P36">
        <f t="shared" ca="1" si="3"/>
        <v>21</v>
      </c>
    </row>
    <row r="37" spans="9:16">
      <c r="I37" s="2">
        <f ca="1">IF(AND($H$3="ok",I$3&lt;&gt;""),menetrend!$A35+INDEX(menetrend!$E$2:$E$24,tájékoztató!I$3),"")</f>
        <v>0.36944444444444446</v>
      </c>
      <c r="J37" s="2">
        <f ca="1">IF(AND($H$3="ok",J$3&lt;&gt;""),menetrend!$A35+INDEX(menetrend!$E$2:$E$24,tájékoztató!J$3),"")</f>
        <v>0.37847222222222221</v>
      </c>
      <c r="K37" s="2" t="str">
        <f ca="1">IF(AND($H$3="ok",K$3&lt;&gt;""),menetrend!$A35+INDEX(menetrend!$E$2:$E$24,tájékoztató!K$3),"")</f>
        <v/>
      </c>
      <c r="L37" s="2">
        <f ca="1">IF(AND($H$3="ok",L$3&lt;&gt;""),menetrend!$A35+INDEX(menetrend!$E$2:$E$24,tájékoztató!L$3),"")</f>
        <v>0.38472222222222219</v>
      </c>
      <c r="M37" s="2">
        <f t="shared" ca="1" si="0"/>
        <v>0.36944444444444446</v>
      </c>
      <c r="N37" s="2">
        <f t="shared" ca="1" si="1"/>
        <v>0.38472222222222219</v>
      </c>
      <c r="O37" s="3">
        <f t="shared" ca="1" si="2"/>
        <v>8</v>
      </c>
      <c r="P37">
        <f t="shared" ca="1" si="3"/>
        <v>21</v>
      </c>
    </row>
    <row r="38" spans="9:16">
      <c r="I38" s="2">
        <f ca="1">IF(AND($H$3="ok",I$3&lt;&gt;""),menetrend!$A36+INDEX(menetrend!$E$2:$E$24,tájékoztató!I$3),"")</f>
        <v>0.37361111111111117</v>
      </c>
      <c r="J38" s="2">
        <f ca="1">IF(AND($H$3="ok",J$3&lt;&gt;""),menetrend!$A36+INDEX(menetrend!$E$2:$E$24,tájékoztató!J$3),"")</f>
        <v>0.38263888888888892</v>
      </c>
      <c r="K38" s="2" t="str">
        <f ca="1">IF(AND($H$3="ok",K$3&lt;&gt;""),menetrend!$A36+INDEX(menetrend!$E$2:$E$24,tájékoztató!K$3),"")</f>
        <v/>
      </c>
      <c r="L38" s="2">
        <f ca="1">IF(AND($H$3="ok",L$3&lt;&gt;""),menetrend!$A36+INDEX(menetrend!$E$2:$E$24,tájékoztató!L$3),"")</f>
        <v>0.3888888888888889</v>
      </c>
      <c r="M38" s="2">
        <f t="shared" ca="1" si="0"/>
        <v>0.37361111111111117</v>
      </c>
      <c r="N38" s="2">
        <f t="shared" ca="1" si="1"/>
        <v>0.3888888888888889</v>
      </c>
      <c r="O38" s="3">
        <f t="shared" ca="1" si="2"/>
        <v>8</v>
      </c>
      <c r="P38">
        <f t="shared" ca="1" si="3"/>
        <v>21</v>
      </c>
    </row>
    <row r="39" spans="9:16">
      <c r="I39" s="2">
        <f ca="1">IF(AND($H$3="ok",I$3&lt;&gt;""),menetrend!$A37+INDEX(menetrend!$E$2:$E$24,tájékoztató!I$3),"")</f>
        <v>0.37777777777777782</v>
      </c>
      <c r="J39" s="2">
        <f ca="1">IF(AND($H$3="ok",J$3&lt;&gt;""),menetrend!$A37+INDEX(menetrend!$E$2:$E$24,tájékoztató!J$3),"")</f>
        <v>0.38680555555555557</v>
      </c>
      <c r="K39" s="2" t="str">
        <f ca="1">IF(AND($H$3="ok",K$3&lt;&gt;""),menetrend!$A37+INDEX(menetrend!$E$2:$E$24,tájékoztató!K$3),"")</f>
        <v/>
      </c>
      <c r="L39" s="2">
        <f ca="1">IF(AND($H$3="ok",L$3&lt;&gt;""),menetrend!$A37+INDEX(menetrend!$E$2:$E$24,tájékoztató!L$3),"")</f>
        <v>0.39305555555555555</v>
      </c>
      <c r="M39" s="2">
        <f t="shared" ca="1" si="0"/>
        <v>0.37777777777777782</v>
      </c>
      <c r="N39" s="2">
        <f t="shared" ca="1" si="1"/>
        <v>0.39305555555555555</v>
      </c>
      <c r="O39" s="3">
        <f t="shared" ca="1" si="2"/>
        <v>8</v>
      </c>
      <c r="P39">
        <f t="shared" ca="1" si="3"/>
        <v>21</v>
      </c>
    </row>
    <row r="40" spans="9:16">
      <c r="I40" s="2">
        <f ca="1">IF(AND($H$3="ok",I$3&lt;&gt;""),menetrend!$A38+INDEX(menetrend!$E$2:$E$24,tájékoztató!I$3),"")</f>
        <v>0.38194444444444448</v>
      </c>
      <c r="J40" s="2">
        <f ca="1">IF(AND($H$3="ok",J$3&lt;&gt;""),menetrend!$A38+INDEX(menetrend!$E$2:$E$24,tájékoztató!J$3),"")</f>
        <v>0.39097222222222222</v>
      </c>
      <c r="K40" s="2" t="str">
        <f ca="1">IF(AND($H$3="ok",K$3&lt;&gt;""),menetrend!$A38+INDEX(menetrend!$E$2:$E$24,tájékoztató!K$3),"")</f>
        <v/>
      </c>
      <c r="L40" s="2">
        <f ca="1">IF(AND($H$3="ok",L$3&lt;&gt;""),menetrend!$A38+INDEX(menetrend!$E$2:$E$24,tájékoztató!L$3),"")</f>
        <v>0.3972222222222222</v>
      </c>
      <c r="M40" s="2">
        <f t="shared" ca="1" si="0"/>
        <v>0.38194444444444448</v>
      </c>
      <c r="N40" s="2">
        <f t="shared" ca="1" si="1"/>
        <v>0.3972222222222222</v>
      </c>
      <c r="O40" s="3">
        <f t="shared" ca="1" si="2"/>
        <v>8</v>
      </c>
      <c r="P40">
        <f t="shared" ca="1" si="3"/>
        <v>21</v>
      </c>
    </row>
    <row r="41" spans="9:16">
      <c r="I41" s="2">
        <f ca="1">IF(AND($H$3="ok",I$3&lt;&gt;""),menetrend!$A39+INDEX(menetrend!$E$2:$E$24,tájékoztató!I$3),"")</f>
        <v>0.38611111111111113</v>
      </c>
      <c r="J41" s="2">
        <f ca="1">IF(AND($H$3="ok",J$3&lt;&gt;""),menetrend!$A39+INDEX(menetrend!$E$2:$E$24,tájékoztató!J$3),"")</f>
        <v>0.39513888888888887</v>
      </c>
      <c r="K41" s="2" t="str">
        <f ca="1">IF(AND($H$3="ok",K$3&lt;&gt;""),menetrend!$A39+INDEX(menetrend!$E$2:$E$24,tájékoztató!K$3),"")</f>
        <v/>
      </c>
      <c r="L41" s="2">
        <f ca="1">IF(AND($H$3="ok",L$3&lt;&gt;""),menetrend!$A39+INDEX(menetrend!$E$2:$E$24,tájékoztató!L$3),"")</f>
        <v>0.40138888888888885</v>
      </c>
      <c r="M41" s="2">
        <f t="shared" ca="1" si="0"/>
        <v>0.38611111111111113</v>
      </c>
      <c r="N41" s="2">
        <f t="shared" ca="1" si="1"/>
        <v>0.40138888888888885</v>
      </c>
      <c r="O41" s="3">
        <f t="shared" ca="1" si="2"/>
        <v>8</v>
      </c>
      <c r="P41">
        <f t="shared" ca="1" si="3"/>
        <v>21</v>
      </c>
    </row>
    <row r="42" spans="9:16">
      <c r="I42" s="2">
        <f ca="1">IF(AND($H$3="ok",I$3&lt;&gt;""),menetrend!$A40+INDEX(menetrend!$E$2:$E$24,tájékoztató!I$3),"")</f>
        <v>0.39027777777777778</v>
      </c>
      <c r="J42" s="2">
        <f ca="1">IF(AND($H$3="ok",J$3&lt;&gt;""),menetrend!$A40+INDEX(menetrend!$E$2:$E$24,tájékoztató!J$3),"")</f>
        <v>0.39930555555555552</v>
      </c>
      <c r="K42" s="2" t="str">
        <f ca="1">IF(AND($H$3="ok",K$3&lt;&gt;""),menetrend!$A40+INDEX(menetrend!$E$2:$E$24,tájékoztató!K$3),"")</f>
        <v/>
      </c>
      <c r="L42" s="2">
        <f ca="1">IF(AND($H$3="ok",L$3&lt;&gt;""),menetrend!$A40+INDEX(menetrend!$E$2:$E$24,tájékoztató!L$3),"")</f>
        <v>0.4055555555555555</v>
      </c>
      <c r="M42" s="2">
        <f t="shared" ca="1" si="0"/>
        <v>0.39027777777777778</v>
      </c>
      <c r="N42" s="2">
        <f t="shared" ca="1" si="1"/>
        <v>0.4055555555555555</v>
      </c>
      <c r="O42" s="3">
        <f t="shared" ca="1" si="2"/>
        <v>8</v>
      </c>
      <c r="P42">
        <f t="shared" ca="1" si="3"/>
        <v>21</v>
      </c>
    </row>
    <row r="43" spans="9:16">
      <c r="I43" s="2">
        <f ca="1">IF(AND($H$3="ok",I$3&lt;&gt;""),menetrend!$A41+INDEX(menetrend!$E$2:$E$24,tájékoztató!I$3),"")</f>
        <v>0.39444444444444449</v>
      </c>
      <c r="J43" s="2">
        <f ca="1">IF(AND($H$3="ok",J$3&lt;&gt;""),menetrend!$A41+INDEX(menetrend!$E$2:$E$24,tájékoztató!J$3),"")</f>
        <v>0.40347222222222223</v>
      </c>
      <c r="K43" s="2" t="str">
        <f ca="1">IF(AND($H$3="ok",K$3&lt;&gt;""),menetrend!$A41+INDEX(menetrend!$E$2:$E$24,tájékoztató!K$3),"")</f>
        <v/>
      </c>
      <c r="L43" s="2">
        <f ca="1">IF(AND($H$3="ok",L$3&lt;&gt;""),menetrend!$A41+INDEX(menetrend!$E$2:$E$24,tájékoztató!L$3),"")</f>
        <v>0.40972222222222221</v>
      </c>
      <c r="M43" s="2">
        <f t="shared" ca="1" si="0"/>
        <v>0.39444444444444449</v>
      </c>
      <c r="N43" s="2">
        <f t="shared" ca="1" si="1"/>
        <v>0.40972222222222221</v>
      </c>
      <c r="O43" s="3">
        <f t="shared" ca="1" si="2"/>
        <v>8</v>
      </c>
      <c r="P43">
        <f t="shared" ca="1" si="3"/>
        <v>21</v>
      </c>
    </row>
    <row r="44" spans="9:16">
      <c r="I44" s="2">
        <f ca="1">IF(AND($H$3="ok",I$3&lt;&gt;""),menetrend!$A42+INDEX(menetrend!$E$2:$E$24,tájékoztató!I$3),"")</f>
        <v>0.39861111111111114</v>
      </c>
      <c r="J44" s="2">
        <f ca="1">IF(AND($H$3="ok",J$3&lt;&gt;""),menetrend!$A42+INDEX(menetrend!$E$2:$E$24,tájékoztató!J$3),"")</f>
        <v>0.40763888888888888</v>
      </c>
      <c r="K44" s="2" t="str">
        <f ca="1">IF(AND($H$3="ok",K$3&lt;&gt;""),menetrend!$A42+INDEX(menetrend!$E$2:$E$24,tájékoztató!K$3),"")</f>
        <v/>
      </c>
      <c r="L44" s="2">
        <f ca="1">IF(AND($H$3="ok",L$3&lt;&gt;""),menetrend!$A42+INDEX(menetrend!$E$2:$E$24,tájékoztató!L$3),"")</f>
        <v>0.41388888888888886</v>
      </c>
      <c r="M44" s="2">
        <f t="shared" ca="1" si="0"/>
        <v>0.39861111111111114</v>
      </c>
      <c r="N44" s="2">
        <f t="shared" ca="1" si="1"/>
        <v>0.41388888888888886</v>
      </c>
      <c r="O44" s="3">
        <f t="shared" ca="1" si="2"/>
        <v>8</v>
      </c>
      <c r="P44">
        <f t="shared" ca="1" si="3"/>
        <v>21</v>
      </c>
    </row>
    <row r="45" spans="9:16">
      <c r="I45" s="2">
        <f ca="1">IF(AND($H$3="ok",I$3&lt;&gt;""),menetrend!$A43+INDEX(menetrend!$E$2:$E$24,tájékoztató!I$3),"")</f>
        <v>0.40138888888888891</v>
      </c>
      <c r="J45" s="2">
        <f ca="1">IF(AND($H$3="ok",J$3&lt;&gt;""),menetrend!$A43+INDEX(menetrend!$E$2:$E$24,tájékoztató!J$3),"")</f>
        <v>0.41041666666666665</v>
      </c>
      <c r="K45" s="2" t="str">
        <f ca="1">IF(AND($H$3="ok",K$3&lt;&gt;""),menetrend!$A43+INDEX(menetrend!$E$2:$E$24,tájékoztató!K$3),"")</f>
        <v/>
      </c>
      <c r="L45" s="2">
        <f ca="1">IF(AND($H$3="ok",L$3&lt;&gt;""),menetrend!$A43+INDEX(menetrend!$E$2:$E$24,tájékoztató!L$3),"")</f>
        <v>0.41666666666666663</v>
      </c>
      <c r="M45" s="2">
        <f t="shared" ca="1" si="0"/>
        <v>0.40138888888888891</v>
      </c>
      <c r="N45" s="2">
        <f t="shared" ca="1" si="1"/>
        <v>0.41666666666666663</v>
      </c>
      <c r="O45" s="3">
        <f t="shared" ca="1" si="2"/>
        <v>8</v>
      </c>
      <c r="P45">
        <f t="shared" ca="1" si="3"/>
        <v>21</v>
      </c>
    </row>
    <row r="46" spans="9:16">
      <c r="I46" s="2">
        <f ca="1">IF(AND($H$3="ok",I$3&lt;&gt;""),menetrend!$A44+INDEX(menetrend!$E$2:$E$24,tájékoztató!I$3),"")</f>
        <v>0.40416666666666667</v>
      </c>
      <c r="J46" s="2">
        <f ca="1">IF(AND($H$3="ok",J$3&lt;&gt;""),menetrend!$A44+INDEX(menetrend!$E$2:$E$24,tájékoztató!J$3),"")</f>
        <v>0.41319444444444442</v>
      </c>
      <c r="K46" s="2" t="str">
        <f ca="1">IF(AND($H$3="ok",K$3&lt;&gt;""),menetrend!$A44+INDEX(menetrend!$E$2:$E$24,tájékoztató!K$3),"")</f>
        <v/>
      </c>
      <c r="L46" s="2">
        <f ca="1">IF(AND($H$3="ok",L$3&lt;&gt;""),menetrend!$A44+INDEX(menetrend!$E$2:$E$24,tájékoztató!L$3),"")</f>
        <v>0.4194444444444444</v>
      </c>
      <c r="M46" s="2">
        <f t="shared" ca="1" si="0"/>
        <v>0.40416666666666667</v>
      </c>
      <c r="N46" s="2">
        <f t="shared" ca="1" si="1"/>
        <v>0.4194444444444444</v>
      </c>
      <c r="O46" s="3">
        <f t="shared" ca="1" si="2"/>
        <v>8</v>
      </c>
      <c r="P46">
        <f t="shared" ca="1" si="3"/>
        <v>21</v>
      </c>
    </row>
    <row r="47" spans="9:16">
      <c r="I47" s="2">
        <f ca="1">IF(AND($H$3="ok",I$3&lt;&gt;""),menetrend!$A45+INDEX(menetrend!$E$2:$E$24,tájékoztató!I$3),"")</f>
        <v>0.40694444444444444</v>
      </c>
      <c r="J47" s="2">
        <f ca="1">IF(AND($H$3="ok",J$3&lt;&gt;""),menetrend!$A45+INDEX(menetrend!$E$2:$E$24,tájékoztató!J$3),"")</f>
        <v>0.41597222222222219</v>
      </c>
      <c r="K47" s="2" t="str">
        <f ca="1">IF(AND($H$3="ok",K$3&lt;&gt;""),menetrend!$A45+INDEX(menetrend!$E$2:$E$24,tájékoztató!K$3),"")</f>
        <v/>
      </c>
      <c r="L47" s="2">
        <f ca="1">IF(AND($H$3="ok",L$3&lt;&gt;""),menetrend!$A45+INDEX(menetrend!$E$2:$E$24,tájékoztató!L$3),"")</f>
        <v>0.42222222222222217</v>
      </c>
      <c r="M47" s="2">
        <f t="shared" ca="1" si="0"/>
        <v>0.40694444444444444</v>
      </c>
      <c r="N47" s="2">
        <f t="shared" ca="1" si="1"/>
        <v>0.42222222222222217</v>
      </c>
      <c r="O47" s="3">
        <f t="shared" ca="1" si="2"/>
        <v>8</v>
      </c>
      <c r="P47">
        <f t="shared" ca="1" si="3"/>
        <v>21</v>
      </c>
    </row>
    <row r="48" spans="9:16">
      <c r="I48" s="2">
        <f ca="1">IF(AND($H$3="ok",I$3&lt;&gt;""),menetrend!$A46+INDEX(menetrend!$E$2:$E$24,tájékoztató!I$3),"")</f>
        <v>0.40972222222222221</v>
      </c>
      <c r="J48" s="2">
        <f ca="1">IF(AND($H$3="ok",J$3&lt;&gt;""),menetrend!$A46+INDEX(menetrend!$E$2:$E$24,tájékoztató!J$3),"")</f>
        <v>0.41874999999999996</v>
      </c>
      <c r="K48" s="2" t="str">
        <f ca="1">IF(AND($H$3="ok",K$3&lt;&gt;""),menetrend!$A46+INDEX(menetrend!$E$2:$E$24,tájékoztató!K$3),"")</f>
        <v/>
      </c>
      <c r="L48" s="2">
        <f ca="1">IF(AND($H$3="ok",L$3&lt;&gt;""),menetrend!$A46+INDEX(menetrend!$E$2:$E$24,tájékoztató!L$3),"")</f>
        <v>0.42499999999999993</v>
      </c>
      <c r="M48" s="2">
        <f t="shared" ca="1" si="0"/>
        <v>0.40972222222222221</v>
      </c>
      <c r="N48" s="2">
        <f t="shared" ca="1" si="1"/>
        <v>0.42499999999999993</v>
      </c>
      <c r="O48" s="3">
        <f t="shared" ca="1" si="2"/>
        <v>8</v>
      </c>
      <c r="P48">
        <f t="shared" ca="1" si="3"/>
        <v>21</v>
      </c>
    </row>
    <row r="49" spans="9:16">
      <c r="I49" s="2">
        <f ca="1">IF(AND($H$3="ok",I$3&lt;&gt;""),menetrend!$A47+INDEX(menetrend!$E$2:$E$24,tájékoztató!I$3),"")</f>
        <v>0.41388888888888886</v>
      </c>
      <c r="J49" s="2">
        <f ca="1">IF(AND($H$3="ok",J$3&lt;&gt;""),menetrend!$A47+INDEX(menetrend!$E$2:$E$24,tájékoztató!J$3),"")</f>
        <v>0.42291666666666661</v>
      </c>
      <c r="K49" s="2" t="str">
        <f ca="1">IF(AND($H$3="ok",K$3&lt;&gt;""),menetrend!$A47+INDEX(menetrend!$E$2:$E$24,tájékoztató!K$3),"")</f>
        <v/>
      </c>
      <c r="L49" s="2">
        <f ca="1">IF(AND($H$3="ok",L$3&lt;&gt;""),menetrend!$A47+INDEX(menetrend!$E$2:$E$24,tájékoztató!L$3),"")</f>
        <v>0.42916666666666659</v>
      </c>
      <c r="M49" s="2">
        <f t="shared" ca="1" si="0"/>
        <v>0.41388888888888886</v>
      </c>
      <c r="N49" s="2">
        <f t="shared" ca="1" si="1"/>
        <v>0.42916666666666659</v>
      </c>
      <c r="O49" s="3">
        <f t="shared" ca="1" si="2"/>
        <v>8</v>
      </c>
      <c r="P49">
        <f t="shared" ca="1" si="3"/>
        <v>21</v>
      </c>
    </row>
    <row r="50" spans="9:16">
      <c r="I50" s="2">
        <f ca="1">IF(AND($H$3="ok",I$3&lt;&gt;""),menetrend!$A48+INDEX(menetrend!$E$2:$E$24,tájékoztató!I$3),"")</f>
        <v>0.41805555555555562</v>
      </c>
      <c r="J50" s="2">
        <f ca="1">IF(AND($H$3="ok",J$3&lt;&gt;""),menetrend!$A48+INDEX(menetrend!$E$2:$E$24,tájékoztató!J$3),"")</f>
        <v>0.42708333333333337</v>
      </c>
      <c r="K50" s="2" t="str">
        <f ca="1">IF(AND($H$3="ok",K$3&lt;&gt;""),menetrend!$A48+INDEX(menetrend!$E$2:$E$24,tájékoztató!K$3),"")</f>
        <v/>
      </c>
      <c r="L50" s="2">
        <f ca="1">IF(AND($H$3="ok",L$3&lt;&gt;""),menetrend!$A48+INDEX(menetrend!$E$2:$E$24,tájékoztató!L$3),"")</f>
        <v>0.43333333333333335</v>
      </c>
      <c r="M50" s="2">
        <f t="shared" ca="1" si="0"/>
        <v>0.41805555555555562</v>
      </c>
      <c r="N50" s="2">
        <f t="shared" ca="1" si="1"/>
        <v>0.43333333333333335</v>
      </c>
      <c r="O50" s="3">
        <f t="shared" ca="1" si="2"/>
        <v>8</v>
      </c>
      <c r="P50">
        <f t="shared" ca="1" si="3"/>
        <v>21</v>
      </c>
    </row>
    <row r="51" spans="9:16">
      <c r="I51" s="2">
        <f ca="1">IF(AND($H$3="ok",I$3&lt;&gt;""),menetrend!$A49+INDEX(menetrend!$E$2:$E$24,tájékoztató!I$3),"")</f>
        <v>0.42222222222222228</v>
      </c>
      <c r="J51" s="2">
        <f ca="1">IF(AND($H$3="ok",J$3&lt;&gt;""),menetrend!$A49+INDEX(menetrend!$E$2:$E$24,tájékoztató!J$3),"")</f>
        <v>0.43125000000000002</v>
      </c>
      <c r="K51" s="2" t="str">
        <f ca="1">IF(AND($H$3="ok",K$3&lt;&gt;""),menetrend!$A49+INDEX(menetrend!$E$2:$E$24,tájékoztató!K$3),"")</f>
        <v/>
      </c>
      <c r="L51" s="2">
        <f ca="1">IF(AND($H$3="ok",L$3&lt;&gt;""),menetrend!$A49+INDEX(menetrend!$E$2:$E$24,tájékoztató!L$3),"")</f>
        <v>0.4375</v>
      </c>
      <c r="M51" s="2">
        <f t="shared" ca="1" si="0"/>
        <v>0.42222222222222228</v>
      </c>
      <c r="N51" s="2">
        <f t="shared" ca="1" si="1"/>
        <v>0.4375</v>
      </c>
      <c r="O51" s="3">
        <f t="shared" ca="1" si="2"/>
        <v>8</v>
      </c>
      <c r="P51">
        <f t="shared" ca="1" si="3"/>
        <v>21</v>
      </c>
    </row>
    <row r="52" spans="9:16">
      <c r="I52" s="2">
        <f ca="1">IF(AND($H$3="ok",I$3&lt;&gt;""),menetrend!$A50+INDEX(menetrend!$E$2:$E$24,tájékoztató!I$3),"")</f>
        <v>0.42638888888888893</v>
      </c>
      <c r="J52" s="2">
        <f ca="1">IF(AND($H$3="ok",J$3&lt;&gt;""),menetrend!$A50+INDEX(menetrend!$E$2:$E$24,tájékoztató!J$3),"")</f>
        <v>0.43541666666666667</v>
      </c>
      <c r="K52" s="2" t="str">
        <f ca="1">IF(AND($H$3="ok",K$3&lt;&gt;""),menetrend!$A50+INDEX(menetrend!$E$2:$E$24,tájékoztató!K$3),"")</f>
        <v/>
      </c>
      <c r="L52" s="2">
        <f ca="1">IF(AND($H$3="ok",L$3&lt;&gt;""),menetrend!$A50+INDEX(menetrend!$E$2:$E$24,tájékoztató!L$3),"")</f>
        <v>0.44166666666666665</v>
      </c>
      <c r="M52" s="2">
        <f t="shared" ca="1" si="0"/>
        <v>0.42638888888888893</v>
      </c>
      <c r="N52" s="2">
        <f t="shared" ca="1" si="1"/>
        <v>0.44166666666666665</v>
      </c>
      <c r="O52" s="3">
        <f t="shared" ca="1" si="2"/>
        <v>8</v>
      </c>
      <c r="P52">
        <f t="shared" ca="1" si="3"/>
        <v>21</v>
      </c>
    </row>
    <row r="53" spans="9:16">
      <c r="I53" s="2">
        <f ca="1">IF(AND($H$3="ok",I$3&lt;&gt;""),menetrend!$A51+INDEX(menetrend!$E$2:$E$24,tájékoztató!I$3),"")</f>
        <v>0.43055555555555558</v>
      </c>
      <c r="J53" s="2">
        <f ca="1">IF(AND($H$3="ok",J$3&lt;&gt;""),menetrend!$A51+INDEX(menetrend!$E$2:$E$24,tájékoztató!J$3),"")</f>
        <v>0.43958333333333333</v>
      </c>
      <c r="K53" s="2" t="str">
        <f ca="1">IF(AND($H$3="ok",K$3&lt;&gt;""),menetrend!$A51+INDEX(menetrend!$E$2:$E$24,tájékoztató!K$3),"")</f>
        <v/>
      </c>
      <c r="L53" s="2">
        <f ca="1">IF(AND($H$3="ok",L$3&lt;&gt;""),menetrend!$A51+INDEX(menetrend!$E$2:$E$24,tájékoztató!L$3),"")</f>
        <v>0.4458333333333333</v>
      </c>
      <c r="M53" s="2">
        <f t="shared" ca="1" si="0"/>
        <v>0.43055555555555558</v>
      </c>
      <c r="N53" s="2">
        <f t="shared" ca="1" si="1"/>
        <v>0.4458333333333333</v>
      </c>
      <c r="O53" s="3">
        <f t="shared" ca="1" si="2"/>
        <v>8</v>
      </c>
      <c r="P53">
        <f t="shared" ca="1" si="3"/>
        <v>21</v>
      </c>
    </row>
    <row r="54" spans="9:16">
      <c r="I54" s="2">
        <f ca="1">IF(AND($H$3="ok",I$3&lt;&gt;""),menetrend!$A52+INDEX(menetrend!$E$2:$E$24,tájékoztató!I$3),"")</f>
        <v>0.43472222222222223</v>
      </c>
      <c r="J54" s="2">
        <f ca="1">IF(AND($H$3="ok",J$3&lt;&gt;""),menetrend!$A52+INDEX(menetrend!$E$2:$E$24,tájékoztató!J$3),"")</f>
        <v>0.44374999999999998</v>
      </c>
      <c r="K54" s="2" t="str">
        <f ca="1">IF(AND($H$3="ok",K$3&lt;&gt;""),menetrend!$A52+INDEX(menetrend!$E$2:$E$24,tájékoztató!K$3),"")</f>
        <v/>
      </c>
      <c r="L54" s="2">
        <f ca="1">IF(AND($H$3="ok",L$3&lt;&gt;""),menetrend!$A52+INDEX(menetrend!$E$2:$E$24,tájékoztató!L$3),"")</f>
        <v>0.44999999999999996</v>
      </c>
      <c r="M54" s="2">
        <f t="shared" ca="1" si="0"/>
        <v>0.43472222222222223</v>
      </c>
      <c r="N54" s="2">
        <f t="shared" ca="1" si="1"/>
        <v>0.44999999999999996</v>
      </c>
      <c r="O54" s="3">
        <f t="shared" ca="1" si="2"/>
        <v>8</v>
      </c>
      <c r="P54">
        <f t="shared" ca="1" si="3"/>
        <v>21</v>
      </c>
    </row>
    <row r="55" spans="9:16">
      <c r="I55" s="2">
        <f ca="1">IF(AND($H$3="ok",I$3&lt;&gt;""),menetrend!$A53+INDEX(menetrend!$E$2:$E$24,tájékoztató!I$3),"")</f>
        <v>0.43888888888888894</v>
      </c>
      <c r="J55" s="2">
        <f ca="1">IF(AND($H$3="ok",J$3&lt;&gt;""),menetrend!$A53+INDEX(menetrend!$E$2:$E$24,tájékoztató!J$3),"")</f>
        <v>0.44791666666666669</v>
      </c>
      <c r="K55" s="2" t="str">
        <f ca="1">IF(AND($H$3="ok",K$3&lt;&gt;""),menetrend!$A53+INDEX(menetrend!$E$2:$E$24,tájékoztató!K$3),"")</f>
        <v/>
      </c>
      <c r="L55" s="2">
        <f ca="1">IF(AND($H$3="ok",L$3&lt;&gt;""),menetrend!$A53+INDEX(menetrend!$E$2:$E$24,tájékoztató!L$3),"")</f>
        <v>0.45416666666666666</v>
      </c>
      <c r="M55" s="2">
        <f t="shared" ca="1" si="0"/>
        <v>0.43888888888888894</v>
      </c>
      <c r="N55" s="2">
        <f t="shared" ca="1" si="1"/>
        <v>0.45416666666666666</v>
      </c>
      <c r="O55" s="3">
        <f t="shared" ca="1" si="2"/>
        <v>8</v>
      </c>
      <c r="P55">
        <f t="shared" ca="1" si="3"/>
        <v>21</v>
      </c>
    </row>
    <row r="56" spans="9:16">
      <c r="I56" s="2">
        <f ca="1">IF(AND($H$3="ok",I$3&lt;&gt;""),menetrend!$A54+INDEX(menetrend!$E$2:$E$24,tájékoztató!I$3),"")</f>
        <v>0.44305555555555559</v>
      </c>
      <c r="J56" s="2">
        <f ca="1">IF(AND($H$3="ok",J$3&lt;&gt;""),menetrend!$A54+INDEX(menetrend!$E$2:$E$24,tájékoztató!J$3),"")</f>
        <v>0.45208333333333334</v>
      </c>
      <c r="K56" s="2" t="str">
        <f ca="1">IF(AND($H$3="ok",K$3&lt;&gt;""),menetrend!$A54+INDEX(menetrend!$E$2:$E$24,tájékoztató!K$3),"")</f>
        <v/>
      </c>
      <c r="L56" s="2">
        <f ca="1">IF(AND($H$3="ok",L$3&lt;&gt;""),menetrend!$A54+INDEX(menetrend!$E$2:$E$24,tájékoztató!L$3),"")</f>
        <v>0.45833333333333331</v>
      </c>
      <c r="M56" s="2">
        <f t="shared" ca="1" si="0"/>
        <v>0.44305555555555559</v>
      </c>
      <c r="N56" s="2">
        <f t="shared" ca="1" si="1"/>
        <v>0.45833333333333331</v>
      </c>
      <c r="O56" s="3">
        <f t="shared" ca="1" si="2"/>
        <v>8</v>
      </c>
      <c r="P56">
        <f t="shared" ca="1" si="3"/>
        <v>21</v>
      </c>
    </row>
    <row r="57" spans="9:16">
      <c r="I57" s="2">
        <f ca="1">IF(AND($H$3="ok",I$3&lt;&gt;""),menetrend!$A55+INDEX(menetrend!$E$2:$E$24,tájékoztató!I$3),"")</f>
        <v>0.44722222222222224</v>
      </c>
      <c r="J57" s="2">
        <f ca="1">IF(AND($H$3="ok",J$3&lt;&gt;""),menetrend!$A55+INDEX(menetrend!$E$2:$E$24,tájékoztató!J$3),"")</f>
        <v>0.45624999999999999</v>
      </c>
      <c r="K57" s="2" t="str">
        <f ca="1">IF(AND($H$3="ok",K$3&lt;&gt;""),menetrend!$A55+INDEX(menetrend!$E$2:$E$24,tájékoztató!K$3),"")</f>
        <v/>
      </c>
      <c r="L57" s="2">
        <f ca="1">IF(AND($H$3="ok",L$3&lt;&gt;""),menetrend!$A55+INDEX(menetrend!$E$2:$E$24,tájékoztató!L$3),"")</f>
        <v>0.46249999999999997</v>
      </c>
      <c r="M57" s="2">
        <f t="shared" ca="1" si="0"/>
        <v>0.44722222222222224</v>
      </c>
      <c r="N57" s="2">
        <f t="shared" ca="1" si="1"/>
        <v>0.46249999999999997</v>
      </c>
      <c r="O57" s="3">
        <f t="shared" ca="1" si="2"/>
        <v>8</v>
      </c>
      <c r="P57">
        <f t="shared" ca="1" si="3"/>
        <v>21</v>
      </c>
    </row>
    <row r="58" spans="9:16">
      <c r="I58" s="2">
        <f ca="1">IF(AND($H$3="ok",I$3&lt;&gt;""),menetrend!$A56+INDEX(menetrend!$E$2:$E$24,tájékoztató!I$3),"")</f>
        <v>0.4513888888888889</v>
      </c>
      <c r="J58" s="2">
        <f ca="1">IF(AND($H$3="ok",J$3&lt;&gt;""),menetrend!$A56+INDEX(menetrend!$E$2:$E$24,tájékoztató!J$3),"")</f>
        <v>0.46041666666666664</v>
      </c>
      <c r="K58" s="2" t="str">
        <f ca="1">IF(AND($H$3="ok",K$3&lt;&gt;""),menetrend!$A56+INDEX(menetrend!$E$2:$E$24,tájékoztató!K$3),"")</f>
        <v/>
      </c>
      <c r="L58" s="2">
        <f ca="1">IF(AND($H$3="ok",L$3&lt;&gt;""),menetrend!$A56+INDEX(menetrend!$E$2:$E$24,tájékoztató!L$3),"")</f>
        <v>0.46666666666666662</v>
      </c>
      <c r="M58" s="2">
        <f t="shared" ca="1" si="0"/>
        <v>0.4513888888888889</v>
      </c>
      <c r="N58" s="2">
        <f t="shared" ca="1" si="1"/>
        <v>0.46666666666666662</v>
      </c>
      <c r="O58" s="3">
        <f t="shared" ca="1" si="2"/>
        <v>8</v>
      </c>
      <c r="P58">
        <f t="shared" ca="1" si="3"/>
        <v>21</v>
      </c>
    </row>
    <row r="59" spans="9:16">
      <c r="I59" s="2">
        <f ca="1">IF(AND($H$3="ok",I$3&lt;&gt;""),menetrend!$A57+INDEX(menetrend!$E$2:$E$24,tájékoztató!I$3),"")</f>
        <v>0.45555555555555555</v>
      </c>
      <c r="J59" s="2">
        <f ca="1">IF(AND($H$3="ok",J$3&lt;&gt;""),menetrend!$A57+INDEX(menetrend!$E$2:$E$24,tájékoztató!J$3),"")</f>
        <v>0.46458333333333329</v>
      </c>
      <c r="K59" s="2" t="str">
        <f ca="1">IF(AND($H$3="ok",K$3&lt;&gt;""),menetrend!$A57+INDEX(menetrend!$E$2:$E$24,tájékoztató!K$3),"")</f>
        <v/>
      </c>
      <c r="L59" s="2">
        <f ca="1">IF(AND($H$3="ok",L$3&lt;&gt;""),menetrend!$A57+INDEX(menetrend!$E$2:$E$24,tájékoztató!L$3),"")</f>
        <v>0.47083333333333327</v>
      </c>
      <c r="M59" s="2">
        <f t="shared" ca="1" si="0"/>
        <v>0.45555555555555555</v>
      </c>
      <c r="N59" s="2">
        <f t="shared" ca="1" si="1"/>
        <v>0.47083333333333327</v>
      </c>
      <c r="O59" s="3">
        <f t="shared" ca="1" si="2"/>
        <v>8</v>
      </c>
      <c r="P59">
        <f t="shared" ca="1" si="3"/>
        <v>21</v>
      </c>
    </row>
    <row r="60" spans="9:16">
      <c r="I60" s="2">
        <f ca="1">IF(AND($H$3="ok",I$3&lt;&gt;""),menetrend!$A58+INDEX(menetrend!$E$2:$E$24,tájékoztató!I$3),"")</f>
        <v>0.45972222222222225</v>
      </c>
      <c r="J60" s="2">
        <f ca="1">IF(AND($H$3="ok",J$3&lt;&gt;""),menetrend!$A58+INDEX(menetrend!$E$2:$E$24,tájékoztató!J$3),"")</f>
        <v>0.46875</v>
      </c>
      <c r="K60" s="2" t="str">
        <f ca="1">IF(AND($H$3="ok",K$3&lt;&gt;""),menetrend!$A58+INDEX(menetrend!$E$2:$E$24,tájékoztató!K$3),"")</f>
        <v/>
      </c>
      <c r="L60" s="2">
        <f ca="1">IF(AND($H$3="ok",L$3&lt;&gt;""),menetrend!$A58+INDEX(menetrend!$E$2:$E$24,tájékoztató!L$3),"")</f>
        <v>0.47499999999999998</v>
      </c>
      <c r="M60" s="2">
        <f t="shared" ca="1" si="0"/>
        <v>0.45972222222222225</v>
      </c>
      <c r="N60" s="2">
        <f t="shared" ca="1" si="1"/>
        <v>0.47499999999999998</v>
      </c>
      <c r="O60" s="3">
        <f t="shared" ca="1" si="2"/>
        <v>8</v>
      </c>
      <c r="P60">
        <f t="shared" ca="1" si="3"/>
        <v>21</v>
      </c>
    </row>
    <row r="61" spans="9:16">
      <c r="I61" s="2">
        <f ca="1">IF(AND($H$3="ok",I$3&lt;&gt;""),menetrend!$A59+INDEX(menetrend!$E$2:$E$24,tájékoztató!I$3),"")</f>
        <v>0.46388888888888891</v>
      </c>
      <c r="J61" s="2">
        <f ca="1">IF(AND($H$3="ok",J$3&lt;&gt;""),menetrend!$A59+INDEX(menetrend!$E$2:$E$24,tájékoztató!J$3),"")</f>
        <v>0.47291666666666665</v>
      </c>
      <c r="K61" s="2" t="str">
        <f ca="1">IF(AND($H$3="ok",K$3&lt;&gt;""),menetrend!$A59+INDEX(menetrend!$E$2:$E$24,tájékoztató!K$3),"")</f>
        <v/>
      </c>
      <c r="L61" s="2">
        <f ca="1">IF(AND($H$3="ok",L$3&lt;&gt;""),menetrend!$A59+INDEX(menetrend!$E$2:$E$24,tájékoztató!L$3),"")</f>
        <v>0.47916666666666663</v>
      </c>
      <c r="M61" s="2">
        <f t="shared" ca="1" si="0"/>
        <v>0.46388888888888891</v>
      </c>
      <c r="N61" s="2">
        <f t="shared" ca="1" si="1"/>
        <v>0.47916666666666663</v>
      </c>
      <c r="O61" s="3">
        <f t="shared" ca="1" si="2"/>
        <v>8</v>
      </c>
      <c r="P61">
        <f t="shared" ca="1" si="3"/>
        <v>21</v>
      </c>
    </row>
    <row r="62" spans="9:16">
      <c r="I62" s="2">
        <f ca="1">IF(AND($H$3="ok",I$3&lt;&gt;""),menetrend!$A60+INDEX(menetrend!$E$2:$E$24,tájékoztató!I$3),"")</f>
        <v>0.46805555555555556</v>
      </c>
      <c r="J62" s="2">
        <f ca="1">IF(AND($H$3="ok",J$3&lt;&gt;""),menetrend!$A60+INDEX(menetrend!$E$2:$E$24,tájékoztató!J$3),"")</f>
        <v>0.4770833333333333</v>
      </c>
      <c r="K62" s="2" t="str">
        <f ca="1">IF(AND($H$3="ok",K$3&lt;&gt;""),menetrend!$A60+INDEX(menetrend!$E$2:$E$24,tájékoztató!K$3),"")</f>
        <v/>
      </c>
      <c r="L62" s="2">
        <f ca="1">IF(AND($H$3="ok",L$3&lt;&gt;""),menetrend!$A60+INDEX(menetrend!$E$2:$E$24,tájékoztató!L$3),"")</f>
        <v>0.48333333333333328</v>
      </c>
      <c r="M62" s="2">
        <f t="shared" ca="1" si="0"/>
        <v>0.46805555555555556</v>
      </c>
      <c r="N62" s="2">
        <f t="shared" ca="1" si="1"/>
        <v>0.48333333333333328</v>
      </c>
      <c r="O62" s="3">
        <f t="shared" ca="1" si="2"/>
        <v>8</v>
      </c>
      <c r="P62">
        <f t="shared" ca="1" si="3"/>
        <v>21</v>
      </c>
    </row>
    <row r="63" spans="9:16">
      <c r="I63" s="2">
        <f ca="1">IF(AND($H$3="ok",I$3&lt;&gt;""),menetrend!$A61+INDEX(menetrend!$E$2:$E$24,tájékoztató!I$3),"")</f>
        <v>0.47222222222222221</v>
      </c>
      <c r="J63" s="2">
        <f ca="1">IF(AND($H$3="ok",J$3&lt;&gt;""),menetrend!$A61+INDEX(menetrend!$E$2:$E$24,tájékoztató!J$3),"")</f>
        <v>0.48124999999999996</v>
      </c>
      <c r="K63" s="2" t="str">
        <f ca="1">IF(AND($H$3="ok",K$3&lt;&gt;""),menetrend!$A61+INDEX(menetrend!$E$2:$E$24,tájékoztató!K$3),"")</f>
        <v/>
      </c>
      <c r="L63" s="2">
        <f ca="1">IF(AND($H$3="ok",L$3&lt;&gt;""),menetrend!$A61+INDEX(menetrend!$E$2:$E$24,tájékoztató!L$3),"")</f>
        <v>0.48749999999999993</v>
      </c>
      <c r="M63" s="2">
        <f t="shared" ca="1" si="0"/>
        <v>0.47222222222222221</v>
      </c>
      <c r="N63" s="2">
        <f t="shared" ca="1" si="1"/>
        <v>0.48749999999999993</v>
      </c>
      <c r="O63" s="3">
        <f t="shared" ca="1" si="2"/>
        <v>8</v>
      </c>
      <c r="P63">
        <f t="shared" ca="1" si="3"/>
        <v>21</v>
      </c>
    </row>
    <row r="64" spans="9:16">
      <c r="I64" s="2">
        <f ca="1">IF(AND($H$3="ok",I$3&lt;&gt;""),menetrend!$A62+INDEX(menetrend!$E$2:$E$24,tájékoztató!I$3),"")</f>
        <v>0.47638888888888886</v>
      </c>
      <c r="J64" s="2">
        <f ca="1">IF(AND($H$3="ok",J$3&lt;&gt;""),menetrend!$A62+INDEX(menetrend!$E$2:$E$24,tájékoztató!J$3),"")</f>
        <v>0.48541666666666661</v>
      </c>
      <c r="K64" s="2" t="str">
        <f ca="1">IF(AND($H$3="ok",K$3&lt;&gt;""),menetrend!$A62+INDEX(menetrend!$E$2:$E$24,tájékoztató!K$3),"")</f>
        <v/>
      </c>
      <c r="L64" s="2">
        <f ca="1">IF(AND($H$3="ok",L$3&lt;&gt;""),menetrend!$A62+INDEX(menetrend!$E$2:$E$24,tájékoztató!L$3),"")</f>
        <v>0.49166666666666659</v>
      </c>
      <c r="M64" s="2">
        <f t="shared" ca="1" si="0"/>
        <v>0.47638888888888886</v>
      </c>
      <c r="N64" s="2">
        <f t="shared" ca="1" si="1"/>
        <v>0.49166666666666659</v>
      </c>
      <c r="O64" s="3">
        <f t="shared" ca="1" si="2"/>
        <v>8</v>
      </c>
      <c r="P64">
        <f t="shared" ca="1" si="3"/>
        <v>21</v>
      </c>
    </row>
    <row r="65" spans="9:16">
      <c r="I65" s="2">
        <f ca="1">IF(AND($H$3="ok",I$3&lt;&gt;""),menetrend!$A63+INDEX(menetrend!$E$2:$E$24,tájékoztató!I$3),"")</f>
        <v>0.48055555555555562</v>
      </c>
      <c r="J65" s="2">
        <f ca="1">IF(AND($H$3="ok",J$3&lt;&gt;""),menetrend!$A63+INDEX(menetrend!$E$2:$E$24,tájékoztató!J$3),"")</f>
        <v>0.48958333333333337</v>
      </c>
      <c r="K65" s="2" t="str">
        <f ca="1">IF(AND($H$3="ok",K$3&lt;&gt;""),menetrend!$A63+INDEX(menetrend!$E$2:$E$24,tájékoztató!K$3),"")</f>
        <v/>
      </c>
      <c r="L65" s="2">
        <f ca="1">IF(AND($H$3="ok",L$3&lt;&gt;""),menetrend!$A63+INDEX(menetrend!$E$2:$E$24,tájékoztató!L$3),"")</f>
        <v>0.49583333333333335</v>
      </c>
      <c r="M65" s="2">
        <f t="shared" ca="1" si="0"/>
        <v>0.48055555555555562</v>
      </c>
      <c r="N65" s="2">
        <f t="shared" ca="1" si="1"/>
        <v>0.49583333333333335</v>
      </c>
      <c r="O65" s="3">
        <f t="shared" ca="1" si="2"/>
        <v>8</v>
      </c>
      <c r="P65">
        <f t="shared" ca="1" si="3"/>
        <v>21</v>
      </c>
    </row>
    <row r="66" spans="9:16">
      <c r="I66" s="2">
        <f ca="1">IF(AND($H$3="ok",I$3&lt;&gt;""),menetrend!$A64+INDEX(menetrend!$E$2:$E$24,tájékoztató!I$3),"")</f>
        <v>0.48333333333333339</v>
      </c>
      <c r="J66" s="2">
        <f ca="1">IF(AND($H$3="ok",J$3&lt;&gt;""),menetrend!$A64+INDEX(menetrend!$E$2:$E$24,tájékoztató!J$3),"")</f>
        <v>0.49236111111111114</v>
      </c>
      <c r="K66" s="2" t="str">
        <f ca="1">IF(AND($H$3="ok",K$3&lt;&gt;""),menetrend!$A64+INDEX(menetrend!$E$2:$E$24,tájékoztató!K$3),"")</f>
        <v/>
      </c>
      <c r="L66" s="2">
        <f ca="1">IF(AND($H$3="ok",L$3&lt;&gt;""),menetrend!$A64+INDEX(menetrend!$E$2:$E$24,tájékoztató!L$3),"")</f>
        <v>0.49861111111111112</v>
      </c>
      <c r="M66" s="2">
        <f t="shared" ca="1" si="0"/>
        <v>0.48333333333333339</v>
      </c>
      <c r="N66" s="2">
        <f t="shared" ca="1" si="1"/>
        <v>0.49861111111111112</v>
      </c>
      <c r="O66" s="3">
        <f t="shared" ca="1" si="2"/>
        <v>8</v>
      </c>
      <c r="P66">
        <f t="shared" ca="1" si="3"/>
        <v>21</v>
      </c>
    </row>
    <row r="67" spans="9:16">
      <c r="I67" s="2">
        <f ca="1">IF(AND($H$3="ok",I$3&lt;&gt;""),menetrend!$A65+INDEX(menetrend!$E$2:$E$24,tájékoztató!I$3),"")</f>
        <v>0.48611111111111116</v>
      </c>
      <c r="J67" s="2">
        <f ca="1">IF(AND($H$3="ok",J$3&lt;&gt;""),menetrend!$A65+INDEX(menetrend!$E$2:$E$24,tájékoztató!J$3),"")</f>
        <v>0.49513888888888891</v>
      </c>
      <c r="K67" s="2" t="str">
        <f ca="1">IF(AND($H$3="ok",K$3&lt;&gt;""),menetrend!$A65+INDEX(menetrend!$E$2:$E$24,tájékoztató!K$3),"")</f>
        <v/>
      </c>
      <c r="L67" s="2">
        <f ca="1">IF(AND($H$3="ok",L$3&lt;&gt;""),menetrend!$A65+INDEX(menetrend!$E$2:$E$24,tájékoztató!L$3),"")</f>
        <v>0.50138888888888888</v>
      </c>
      <c r="M67" s="2">
        <f t="shared" ca="1" si="0"/>
        <v>0.48611111111111116</v>
      </c>
      <c r="N67" s="2">
        <f t="shared" ca="1" si="1"/>
        <v>0.50138888888888888</v>
      </c>
      <c r="O67" s="3">
        <f t="shared" ca="1" si="2"/>
        <v>8</v>
      </c>
      <c r="P67">
        <f t="shared" ca="1" si="3"/>
        <v>21</v>
      </c>
    </row>
    <row r="68" spans="9:16">
      <c r="I68" s="2">
        <f ca="1">IF(AND($H$3="ok",I$3&lt;&gt;""),menetrend!$A66+INDEX(menetrend!$E$2:$E$24,tájékoztató!I$3),"")</f>
        <v>0.48888888888888893</v>
      </c>
      <c r="J68" s="2">
        <f ca="1">IF(AND($H$3="ok",J$3&lt;&gt;""),menetrend!$A66+INDEX(menetrend!$E$2:$E$24,tájékoztató!J$3),"")</f>
        <v>0.49791666666666667</v>
      </c>
      <c r="K68" s="2" t="str">
        <f ca="1">IF(AND($H$3="ok",K$3&lt;&gt;""),menetrend!$A66+INDEX(menetrend!$E$2:$E$24,tájékoztató!K$3),"")</f>
        <v/>
      </c>
      <c r="L68" s="2">
        <f ca="1">IF(AND($H$3="ok",L$3&lt;&gt;""),menetrend!$A66+INDEX(menetrend!$E$2:$E$24,tájékoztató!L$3),"")</f>
        <v>0.50416666666666665</v>
      </c>
      <c r="M68" s="2">
        <f t="shared" ca="1" si="0"/>
        <v>0.48888888888888893</v>
      </c>
      <c r="N68" s="2">
        <f t="shared" ca="1" si="1"/>
        <v>0.50416666666666665</v>
      </c>
      <c r="O68" s="3">
        <f t="shared" ca="1" si="2"/>
        <v>8</v>
      </c>
      <c r="P68">
        <f t="shared" ca="1" si="3"/>
        <v>21</v>
      </c>
    </row>
    <row r="69" spans="9:16">
      <c r="I69" s="2">
        <f ca="1">IF(AND($H$3="ok",I$3&lt;&gt;""),menetrend!$A67+INDEX(menetrend!$E$2:$E$24,tájékoztató!I$3),"")</f>
        <v>0.4916666666666667</v>
      </c>
      <c r="J69" s="2">
        <f ca="1">IF(AND($H$3="ok",J$3&lt;&gt;""),menetrend!$A67+INDEX(menetrend!$E$2:$E$24,tájékoztató!J$3),"")</f>
        <v>0.50069444444444444</v>
      </c>
      <c r="K69" s="2" t="str">
        <f ca="1">IF(AND($H$3="ok",K$3&lt;&gt;""),menetrend!$A67+INDEX(menetrend!$E$2:$E$24,tájékoztató!K$3),"")</f>
        <v/>
      </c>
      <c r="L69" s="2">
        <f ca="1">IF(AND($H$3="ok",L$3&lt;&gt;""),menetrend!$A67+INDEX(menetrend!$E$2:$E$24,tájékoztató!L$3),"")</f>
        <v>0.50694444444444442</v>
      </c>
      <c r="M69" s="2">
        <f t="shared" ref="M69:M132" ca="1" si="4">IF(I69="",IF(J69="","",IF(J69&gt;=$B$2,J69,"")),IF(J69="",IF(I69&gt;=$B$2,I69,""),IF(I69&gt;=$B$2,IF(J69&gt;=$B$2,MIN(I69:J69),I69),IF(J69&gt;=$B$2,J69,""))))</f>
        <v>0.4916666666666667</v>
      </c>
      <c r="N69" s="2">
        <f t="shared" ref="N69:N132" ca="1" si="5">IF(M69="","",MIN(K69:L69))</f>
        <v>0.50694444444444442</v>
      </c>
      <c r="O69" s="3">
        <f t="shared" ref="O69:O132" ca="1" si="6">IF(M69&lt;&gt;"",IF(M69=I69,$I$3,IF(M69=J69,$J$3,"")),"")</f>
        <v>8</v>
      </c>
      <c r="P69">
        <f t="shared" ref="P69:P132" ca="1" si="7">IF(N69&lt;&gt;"",IF(N69=K69,$K$3,IF(N69=L69,$L$3,"")),"")</f>
        <v>21</v>
      </c>
    </row>
    <row r="70" spans="9:16">
      <c r="I70" s="2">
        <f ca="1">IF(AND($H$3="ok",I$3&lt;&gt;""),menetrend!$A68+INDEX(menetrend!$E$2:$E$24,tájékoztató!I$3),"")</f>
        <v>0.49444444444444446</v>
      </c>
      <c r="J70" s="2">
        <f ca="1">IF(AND($H$3="ok",J$3&lt;&gt;""),menetrend!$A68+INDEX(menetrend!$E$2:$E$24,tájékoztató!J$3),"")</f>
        <v>0.50347222222222221</v>
      </c>
      <c r="K70" s="2" t="str">
        <f ca="1">IF(AND($H$3="ok",K$3&lt;&gt;""),menetrend!$A68+INDEX(menetrend!$E$2:$E$24,tájékoztató!K$3),"")</f>
        <v/>
      </c>
      <c r="L70" s="2">
        <f ca="1">IF(AND($H$3="ok",L$3&lt;&gt;""),menetrend!$A68+INDEX(menetrend!$E$2:$E$24,tájékoztató!L$3),"")</f>
        <v>0.50972222222222219</v>
      </c>
      <c r="M70" s="2">
        <f t="shared" ca="1" si="4"/>
        <v>0.49444444444444446</v>
      </c>
      <c r="N70" s="2">
        <f t="shared" ca="1" si="5"/>
        <v>0.50972222222222219</v>
      </c>
      <c r="O70" s="3">
        <f t="shared" ca="1" si="6"/>
        <v>8</v>
      </c>
      <c r="P70">
        <f t="shared" ca="1" si="7"/>
        <v>21</v>
      </c>
    </row>
    <row r="71" spans="9:16">
      <c r="I71" s="2">
        <f ca="1">IF(AND($H$3="ok",I$3&lt;&gt;""),menetrend!$A69+INDEX(menetrend!$E$2:$E$24,tájékoztató!I$3),"")</f>
        <v>0.49722222222222223</v>
      </c>
      <c r="J71" s="2">
        <f ca="1">IF(AND($H$3="ok",J$3&lt;&gt;""),menetrend!$A69+INDEX(menetrend!$E$2:$E$24,tájékoztató!J$3),"")</f>
        <v>0.50624999999999998</v>
      </c>
      <c r="K71" s="2" t="str">
        <f ca="1">IF(AND($H$3="ok",K$3&lt;&gt;""),menetrend!$A69+INDEX(menetrend!$E$2:$E$24,tájékoztató!K$3),"")</f>
        <v/>
      </c>
      <c r="L71" s="2">
        <f ca="1">IF(AND($H$3="ok",L$3&lt;&gt;""),menetrend!$A69+INDEX(menetrend!$E$2:$E$24,tájékoztató!L$3),"")</f>
        <v>0.51249999999999996</v>
      </c>
      <c r="M71" s="2">
        <f t="shared" ca="1" si="4"/>
        <v>0.49722222222222223</v>
      </c>
      <c r="N71" s="2">
        <f t="shared" ca="1" si="5"/>
        <v>0.51249999999999996</v>
      </c>
      <c r="O71" s="3">
        <f t="shared" ca="1" si="6"/>
        <v>8</v>
      </c>
      <c r="P71">
        <f t="shared" ca="1" si="7"/>
        <v>21</v>
      </c>
    </row>
    <row r="72" spans="9:16">
      <c r="I72" s="2">
        <f ca="1">IF(AND($H$3="ok",I$3&lt;&gt;""),menetrend!$A70+INDEX(menetrend!$E$2:$E$24,tájékoztató!I$3),"")</f>
        <v>0.50138888888888888</v>
      </c>
      <c r="J72" s="2">
        <f ca="1">IF(AND($H$3="ok",J$3&lt;&gt;""),menetrend!$A70+INDEX(menetrend!$E$2:$E$24,tájékoztató!J$3),"")</f>
        <v>0.51041666666666674</v>
      </c>
      <c r="K72" s="2" t="str">
        <f ca="1">IF(AND($H$3="ok",K$3&lt;&gt;""),menetrend!$A70+INDEX(menetrend!$E$2:$E$24,tájékoztató!K$3),"")</f>
        <v/>
      </c>
      <c r="L72" s="2">
        <f ca="1">IF(AND($H$3="ok",L$3&lt;&gt;""),menetrend!$A70+INDEX(menetrend!$E$2:$E$24,tájékoztató!L$3),"")</f>
        <v>0.51666666666666672</v>
      </c>
      <c r="M72" s="2">
        <f t="shared" ca="1" si="4"/>
        <v>0.50138888888888888</v>
      </c>
      <c r="N72" s="2">
        <f t="shared" ca="1" si="5"/>
        <v>0.51666666666666672</v>
      </c>
      <c r="O72" s="3">
        <f t="shared" ca="1" si="6"/>
        <v>8</v>
      </c>
      <c r="P72">
        <f t="shared" ca="1" si="7"/>
        <v>21</v>
      </c>
    </row>
    <row r="73" spans="9:16">
      <c r="I73" s="2">
        <f ca="1">IF(AND($H$3="ok",I$3&lt;&gt;""),menetrend!$A71+INDEX(menetrend!$E$2:$E$24,tájékoztató!I$3),"")</f>
        <v>0.50555555555555554</v>
      </c>
      <c r="J73" s="2">
        <f ca="1">IF(AND($H$3="ok",J$3&lt;&gt;""),menetrend!$A71+INDEX(menetrend!$E$2:$E$24,tájékoztató!J$3),"")</f>
        <v>0.51458333333333339</v>
      </c>
      <c r="K73" s="2" t="str">
        <f ca="1">IF(AND($H$3="ok",K$3&lt;&gt;""),menetrend!$A71+INDEX(menetrend!$E$2:$E$24,tájékoztató!K$3),"")</f>
        <v/>
      </c>
      <c r="L73" s="2">
        <f ca="1">IF(AND($H$3="ok",L$3&lt;&gt;""),menetrend!$A71+INDEX(menetrend!$E$2:$E$24,tájékoztató!L$3),"")</f>
        <v>0.52083333333333337</v>
      </c>
      <c r="M73" s="2">
        <f t="shared" ca="1" si="4"/>
        <v>0.50555555555555554</v>
      </c>
      <c r="N73" s="2">
        <f t="shared" ca="1" si="5"/>
        <v>0.52083333333333337</v>
      </c>
      <c r="O73" s="3">
        <f t="shared" ca="1" si="6"/>
        <v>8</v>
      </c>
      <c r="P73">
        <f t="shared" ca="1" si="7"/>
        <v>21</v>
      </c>
    </row>
    <row r="74" spans="9:16">
      <c r="I74" s="2">
        <f ca="1">IF(AND($H$3="ok",I$3&lt;&gt;""),menetrend!$A72+INDEX(menetrend!$E$2:$E$24,tájékoztató!I$3),"")</f>
        <v>0.50972222222222219</v>
      </c>
      <c r="J74" s="2">
        <f ca="1">IF(AND($H$3="ok",J$3&lt;&gt;""),menetrend!$A72+INDEX(menetrend!$E$2:$E$24,tájékoztató!J$3),"")</f>
        <v>0.51875000000000004</v>
      </c>
      <c r="K74" s="2" t="str">
        <f ca="1">IF(AND($H$3="ok",K$3&lt;&gt;""),menetrend!$A72+INDEX(menetrend!$E$2:$E$24,tájékoztató!K$3),"")</f>
        <v/>
      </c>
      <c r="L74" s="2">
        <f ca="1">IF(AND($H$3="ok",L$3&lt;&gt;""),menetrend!$A72+INDEX(menetrend!$E$2:$E$24,tájékoztató!L$3),"")</f>
        <v>0.52500000000000002</v>
      </c>
      <c r="M74" s="2">
        <f t="shared" ca="1" si="4"/>
        <v>0.50972222222222219</v>
      </c>
      <c r="N74" s="2">
        <f t="shared" ca="1" si="5"/>
        <v>0.52500000000000002</v>
      </c>
      <c r="O74" s="3">
        <f t="shared" ca="1" si="6"/>
        <v>8</v>
      </c>
      <c r="P74">
        <f t="shared" ca="1" si="7"/>
        <v>21</v>
      </c>
    </row>
    <row r="75" spans="9:16">
      <c r="I75" s="2">
        <f ca="1">IF(AND($H$3="ok",I$3&lt;&gt;""),menetrend!$A73+INDEX(menetrend!$E$2:$E$24,tájékoztató!I$3),"")</f>
        <v>0.51388888888888884</v>
      </c>
      <c r="J75" s="2">
        <f ca="1">IF(AND($H$3="ok",J$3&lt;&gt;""),menetrend!$A73+INDEX(menetrend!$E$2:$E$24,tájékoztató!J$3),"")</f>
        <v>0.5229166666666667</v>
      </c>
      <c r="K75" s="2" t="str">
        <f ca="1">IF(AND($H$3="ok",K$3&lt;&gt;""),menetrend!$A73+INDEX(menetrend!$E$2:$E$24,tájékoztató!K$3),"")</f>
        <v/>
      </c>
      <c r="L75" s="2">
        <f ca="1">IF(AND($H$3="ok",L$3&lt;&gt;""),menetrend!$A73+INDEX(menetrend!$E$2:$E$24,tájékoztató!L$3),"")</f>
        <v>0.52916666666666667</v>
      </c>
      <c r="M75" s="2">
        <f t="shared" ca="1" si="4"/>
        <v>0.51388888888888884</v>
      </c>
      <c r="N75" s="2">
        <f t="shared" ca="1" si="5"/>
        <v>0.52916666666666667</v>
      </c>
      <c r="O75" s="3">
        <f t="shared" ca="1" si="6"/>
        <v>8</v>
      </c>
      <c r="P75">
        <f t="shared" ca="1" si="7"/>
        <v>21</v>
      </c>
    </row>
    <row r="76" spans="9:16">
      <c r="I76" s="2">
        <f ca="1">IF(AND($H$3="ok",I$3&lt;&gt;""),menetrend!$A74+INDEX(menetrend!$E$2:$E$24,tájékoztató!I$3),"")</f>
        <v>0.51805555555555549</v>
      </c>
      <c r="J76" s="2">
        <f ca="1">IF(AND($H$3="ok",J$3&lt;&gt;""),menetrend!$A74+INDEX(menetrend!$E$2:$E$24,tájékoztató!J$3),"")</f>
        <v>0.52708333333333335</v>
      </c>
      <c r="K76" s="2" t="str">
        <f ca="1">IF(AND($H$3="ok",K$3&lt;&gt;""),menetrend!$A74+INDEX(menetrend!$E$2:$E$24,tájékoztató!K$3),"")</f>
        <v/>
      </c>
      <c r="L76" s="2">
        <f ca="1">IF(AND($H$3="ok",L$3&lt;&gt;""),menetrend!$A74+INDEX(menetrend!$E$2:$E$24,tájékoztató!L$3),"")</f>
        <v>0.53333333333333333</v>
      </c>
      <c r="M76" s="2">
        <f t="shared" ca="1" si="4"/>
        <v>0.51805555555555549</v>
      </c>
      <c r="N76" s="2">
        <f t="shared" ca="1" si="5"/>
        <v>0.53333333333333333</v>
      </c>
      <c r="O76" s="3">
        <f t="shared" ca="1" si="6"/>
        <v>8</v>
      </c>
      <c r="P76">
        <f t="shared" ca="1" si="7"/>
        <v>21</v>
      </c>
    </row>
    <row r="77" spans="9:16">
      <c r="I77" s="2">
        <f ca="1">IF(AND($H$3="ok",I$3&lt;&gt;""),menetrend!$A75+INDEX(menetrend!$E$2:$E$24,tájékoztató!I$3),"")</f>
        <v>0.52222222222222225</v>
      </c>
      <c r="J77" s="2">
        <f ca="1">IF(AND($H$3="ok",J$3&lt;&gt;""),menetrend!$A75+INDEX(menetrend!$E$2:$E$24,tájékoztató!J$3),"")</f>
        <v>0.53125000000000011</v>
      </c>
      <c r="K77" s="2" t="str">
        <f ca="1">IF(AND($H$3="ok",K$3&lt;&gt;""),menetrend!$A75+INDEX(menetrend!$E$2:$E$24,tájékoztató!K$3),"")</f>
        <v/>
      </c>
      <c r="L77" s="2">
        <f ca="1">IF(AND($H$3="ok",L$3&lt;&gt;""),menetrend!$A75+INDEX(menetrend!$E$2:$E$24,tájékoztató!L$3),"")</f>
        <v>0.53750000000000009</v>
      </c>
      <c r="M77" s="2">
        <f t="shared" ca="1" si="4"/>
        <v>0.52222222222222225</v>
      </c>
      <c r="N77" s="2">
        <f t="shared" ca="1" si="5"/>
        <v>0.53750000000000009</v>
      </c>
      <c r="O77" s="3">
        <f t="shared" ca="1" si="6"/>
        <v>8</v>
      </c>
      <c r="P77">
        <f t="shared" ca="1" si="7"/>
        <v>21</v>
      </c>
    </row>
    <row r="78" spans="9:16">
      <c r="I78" s="2">
        <f ca="1">IF(AND($H$3="ok",I$3&lt;&gt;""),menetrend!$A76+INDEX(menetrend!$E$2:$E$24,tájékoztató!I$3),"")</f>
        <v>0.52638888888888891</v>
      </c>
      <c r="J78" s="2">
        <f ca="1">IF(AND($H$3="ok",J$3&lt;&gt;""),menetrend!$A76+INDEX(menetrend!$E$2:$E$24,tájékoztató!J$3),"")</f>
        <v>0.53541666666666676</v>
      </c>
      <c r="K78" s="2" t="str">
        <f ca="1">IF(AND($H$3="ok",K$3&lt;&gt;""),menetrend!$A76+INDEX(menetrend!$E$2:$E$24,tájékoztató!K$3),"")</f>
        <v/>
      </c>
      <c r="L78" s="2">
        <f ca="1">IF(AND($H$3="ok",L$3&lt;&gt;""),menetrend!$A76+INDEX(menetrend!$E$2:$E$24,tájékoztató!L$3),"")</f>
        <v>0.54166666666666674</v>
      </c>
      <c r="M78" s="2">
        <f t="shared" ca="1" si="4"/>
        <v>0.52638888888888891</v>
      </c>
      <c r="N78" s="2">
        <f t="shared" ca="1" si="5"/>
        <v>0.54166666666666674</v>
      </c>
      <c r="O78" s="3">
        <f t="shared" ca="1" si="6"/>
        <v>8</v>
      </c>
      <c r="P78">
        <f t="shared" ca="1" si="7"/>
        <v>21</v>
      </c>
    </row>
    <row r="79" spans="9:16">
      <c r="I79" s="2">
        <f ca="1">IF(AND($H$3="ok",I$3&lt;&gt;""),menetrend!$A77+INDEX(menetrend!$E$2:$E$24,tájékoztató!I$3),"")</f>
        <v>0.53055555555555556</v>
      </c>
      <c r="J79" s="2">
        <f ca="1">IF(AND($H$3="ok",J$3&lt;&gt;""),menetrend!$A77+INDEX(menetrend!$E$2:$E$24,tájékoztató!J$3),"")</f>
        <v>0.53958333333333341</v>
      </c>
      <c r="K79" s="2" t="str">
        <f ca="1">IF(AND($H$3="ok",K$3&lt;&gt;""),menetrend!$A77+INDEX(menetrend!$E$2:$E$24,tájékoztató!K$3),"")</f>
        <v/>
      </c>
      <c r="L79" s="2">
        <f ca="1">IF(AND($H$3="ok",L$3&lt;&gt;""),menetrend!$A77+INDEX(menetrend!$E$2:$E$24,tájékoztató!L$3),"")</f>
        <v>0.54583333333333339</v>
      </c>
      <c r="M79" s="2">
        <f t="shared" ca="1" si="4"/>
        <v>0.53055555555555556</v>
      </c>
      <c r="N79" s="2">
        <f t="shared" ca="1" si="5"/>
        <v>0.54583333333333339</v>
      </c>
      <c r="O79" s="3">
        <f t="shared" ca="1" si="6"/>
        <v>8</v>
      </c>
      <c r="P79">
        <f t="shared" ca="1" si="7"/>
        <v>21</v>
      </c>
    </row>
    <row r="80" spans="9:16">
      <c r="I80" s="2">
        <f ca="1">IF(AND($H$3="ok",I$3&lt;&gt;""),menetrend!$A78+INDEX(menetrend!$E$2:$E$24,tájékoztató!I$3),"")</f>
        <v>0.53472222222222221</v>
      </c>
      <c r="J80" s="2">
        <f ca="1">IF(AND($H$3="ok",J$3&lt;&gt;""),menetrend!$A78+INDEX(menetrend!$E$2:$E$24,tájékoztató!J$3),"")</f>
        <v>0.54375000000000007</v>
      </c>
      <c r="K80" s="2" t="str">
        <f ca="1">IF(AND($H$3="ok",K$3&lt;&gt;""),menetrend!$A78+INDEX(menetrend!$E$2:$E$24,tájékoztató!K$3),"")</f>
        <v/>
      </c>
      <c r="L80" s="2">
        <f ca="1">IF(AND($H$3="ok",L$3&lt;&gt;""),menetrend!$A78+INDEX(menetrend!$E$2:$E$24,tájékoztató!L$3),"")</f>
        <v>0.55000000000000004</v>
      </c>
      <c r="M80" s="2">
        <f t="shared" ca="1" si="4"/>
        <v>0.53472222222222221</v>
      </c>
      <c r="N80" s="2">
        <f t="shared" ca="1" si="5"/>
        <v>0.55000000000000004</v>
      </c>
      <c r="O80" s="3">
        <f t="shared" ca="1" si="6"/>
        <v>8</v>
      </c>
      <c r="P80">
        <f t="shared" ca="1" si="7"/>
        <v>21</v>
      </c>
    </row>
    <row r="81" spans="9:16">
      <c r="I81" s="2">
        <f ca="1">IF(AND($H$3="ok",I$3&lt;&gt;""),menetrend!$A79+INDEX(menetrend!$E$2:$E$24,tájékoztató!I$3),"")</f>
        <v>0.53749999999999998</v>
      </c>
      <c r="J81" s="2">
        <f ca="1">IF(AND($H$3="ok",J$3&lt;&gt;""),menetrend!$A79+INDEX(menetrend!$E$2:$E$24,tájékoztató!J$3),"")</f>
        <v>0.54652777777777783</v>
      </c>
      <c r="K81" s="2" t="str">
        <f ca="1">IF(AND($H$3="ok",K$3&lt;&gt;""),menetrend!$A79+INDEX(menetrend!$E$2:$E$24,tájékoztató!K$3),"")</f>
        <v/>
      </c>
      <c r="L81" s="2">
        <f ca="1">IF(AND($H$3="ok",L$3&lt;&gt;""),menetrend!$A79+INDEX(menetrend!$E$2:$E$24,tájékoztató!L$3),"")</f>
        <v>0.55277777777777781</v>
      </c>
      <c r="M81" s="2">
        <f t="shared" ca="1" si="4"/>
        <v>0.53749999999999998</v>
      </c>
      <c r="N81" s="2">
        <f t="shared" ca="1" si="5"/>
        <v>0.55277777777777781</v>
      </c>
      <c r="O81" s="3">
        <f t="shared" ca="1" si="6"/>
        <v>8</v>
      </c>
      <c r="P81">
        <f t="shared" ca="1" si="7"/>
        <v>21</v>
      </c>
    </row>
    <row r="82" spans="9:16">
      <c r="I82" s="2">
        <f ca="1">IF(AND($H$3="ok",I$3&lt;&gt;""),menetrend!$A80+INDEX(menetrend!$E$2:$E$24,tájékoztató!I$3),"")</f>
        <v>0.54166666666666663</v>
      </c>
      <c r="J82" s="2">
        <f ca="1">IF(AND($H$3="ok",J$3&lt;&gt;""),menetrend!$A80+INDEX(menetrend!$E$2:$E$24,tájékoztató!J$3),"")</f>
        <v>0.55069444444444449</v>
      </c>
      <c r="K82" s="2" t="str">
        <f ca="1">IF(AND($H$3="ok",K$3&lt;&gt;""),menetrend!$A80+INDEX(menetrend!$E$2:$E$24,tájékoztató!K$3),"")</f>
        <v/>
      </c>
      <c r="L82" s="2">
        <f ca="1">IF(AND($H$3="ok",L$3&lt;&gt;""),menetrend!$A80+INDEX(menetrend!$E$2:$E$24,tájékoztató!L$3),"")</f>
        <v>0.55694444444444446</v>
      </c>
      <c r="M82" s="2">
        <f t="shared" ca="1" si="4"/>
        <v>0.54166666666666663</v>
      </c>
      <c r="N82" s="2">
        <f t="shared" ca="1" si="5"/>
        <v>0.55694444444444446</v>
      </c>
      <c r="O82" s="3">
        <f t="shared" ca="1" si="6"/>
        <v>8</v>
      </c>
      <c r="P82">
        <f t="shared" ca="1" si="7"/>
        <v>21</v>
      </c>
    </row>
    <row r="83" spans="9:16">
      <c r="I83" s="2">
        <f ca="1">IF(AND($H$3="ok",I$3&lt;&gt;""),menetrend!$A81+INDEX(menetrend!$E$2:$E$24,tájékoztató!I$3),"")</f>
        <v>0.54583333333333328</v>
      </c>
      <c r="J83" s="2">
        <f ca="1">IF(AND($H$3="ok",J$3&lt;&gt;""),menetrend!$A81+INDEX(menetrend!$E$2:$E$24,tájékoztató!J$3),"")</f>
        <v>0.55486111111111114</v>
      </c>
      <c r="K83" s="2" t="str">
        <f ca="1">IF(AND($H$3="ok",K$3&lt;&gt;""),menetrend!$A81+INDEX(menetrend!$E$2:$E$24,tájékoztató!K$3),"")</f>
        <v/>
      </c>
      <c r="L83" s="2">
        <f ca="1">IF(AND($H$3="ok",L$3&lt;&gt;""),menetrend!$A81+INDEX(menetrend!$E$2:$E$24,tájékoztató!L$3),"")</f>
        <v>0.56111111111111112</v>
      </c>
      <c r="M83" s="2">
        <f t="shared" ca="1" si="4"/>
        <v>0.54583333333333328</v>
      </c>
      <c r="N83" s="2">
        <f t="shared" ca="1" si="5"/>
        <v>0.56111111111111112</v>
      </c>
      <c r="O83" s="3">
        <f t="shared" ca="1" si="6"/>
        <v>8</v>
      </c>
      <c r="P83">
        <f t="shared" ca="1" si="7"/>
        <v>21</v>
      </c>
    </row>
    <row r="84" spans="9:16">
      <c r="I84" s="2">
        <f ca="1">IF(AND($H$3="ok",I$3&lt;&gt;""),menetrend!$A82+INDEX(menetrend!$E$2:$E$24,tájékoztató!I$3),"")</f>
        <v>0.54999999999999993</v>
      </c>
      <c r="J84" s="2">
        <f ca="1">IF(AND($H$3="ok",J$3&lt;&gt;""),menetrend!$A82+INDEX(menetrend!$E$2:$E$24,tájékoztató!J$3),"")</f>
        <v>0.55902777777777779</v>
      </c>
      <c r="K84" s="2" t="str">
        <f ca="1">IF(AND($H$3="ok",K$3&lt;&gt;""),menetrend!$A82+INDEX(menetrend!$E$2:$E$24,tájékoztató!K$3),"")</f>
        <v/>
      </c>
      <c r="L84" s="2">
        <f ca="1">IF(AND($H$3="ok",L$3&lt;&gt;""),menetrend!$A82+INDEX(menetrend!$E$2:$E$24,tájékoztató!L$3),"")</f>
        <v>0.56527777777777777</v>
      </c>
      <c r="M84" s="2">
        <f t="shared" ca="1" si="4"/>
        <v>0.54999999999999993</v>
      </c>
      <c r="N84" s="2">
        <f t="shared" ca="1" si="5"/>
        <v>0.56527777777777777</v>
      </c>
      <c r="O84" s="3">
        <f t="shared" ca="1" si="6"/>
        <v>8</v>
      </c>
      <c r="P84">
        <f t="shared" ca="1" si="7"/>
        <v>21</v>
      </c>
    </row>
    <row r="85" spans="9:16">
      <c r="I85" s="2">
        <f ca="1">IF(AND($H$3="ok",I$3&lt;&gt;""),menetrend!$A83+INDEX(menetrend!$E$2:$E$24,tájékoztató!I$3),"")</f>
        <v>0.5527777777777777</v>
      </c>
      <c r="J85" s="2">
        <f ca="1">IF(AND($H$3="ok",J$3&lt;&gt;""),menetrend!$A83+INDEX(menetrend!$E$2:$E$24,tájékoztató!J$3),"")</f>
        <v>0.56180555555555556</v>
      </c>
      <c r="K85" s="2" t="str">
        <f ca="1">IF(AND($H$3="ok",K$3&lt;&gt;""),menetrend!$A83+INDEX(menetrend!$E$2:$E$24,tájékoztató!K$3),"")</f>
        <v/>
      </c>
      <c r="L85" s="2">
        <f ca="1">IF(AND($H$3="ok",L$3&lt;&gt;""),menetrend!$A83+INDEX(menetrend!$E$2:$E$24,tájékoztató!L$3),"")</f>
        <v>0.56805555555555554</v>
      </c>
      <c r="M85" s="2">
        <f t="shared" ca="1" si="4"/>
        <v>0.5527777777777777</v>
      </c>
      <c r="N85" s="2">
        <f t="shared" ca="1" si="5"/>
        <v>0.56805555555555554</v>
      </c>
      <c r="O85" s="3">
        <f t="shared" ca="1" si="6"/>
        <v>8</v>
      </c>
      <c r="P85">
        <f t="shared" ca="1" si="7"/>
        <v>21</v>
      </c>
    </row>
    <row r="86" spans="9:16">
      <c r="I86" s="2">
        <f ca="1">IF(AND($H$3="ok",I$3&lt;&gt;""),menetrend!$A84+INDEX(menetrend!$E$2:$E$24,tájékoztató!I$3),"")</f>
        <v>0.55555555555555547</v>
      </c>
      <c r="J86" s="2">
        <f ca="1">IF(AND($H$3="ok",J$3&lt;&gt;""),menetrend!$A84+INDEX(menetrend!$E$2:$E$24,tájékoztató!J$3),"")</f>
        <v>0.56458333333333333</v>
      </c>
      <c r="K86" s="2" t="str">
        <f ca="1">IF(AND($H$3="ok",K$3&lt;&gt;""),menetrend!$A84+INDEX(menetrend!$E$2:$E$24,tájékoztató!K$3),"")</f>
        <v/>
      </c>
      <c r="L86" s="2">
        <f ca="1">IF(AND($H$3="ok",L$3&lt;&gt;""),menetrend!$A84+INDEX(menetrend!$E$2:$E$24,tájékoztató!L$3),"")</f>
        <v>0.5708333333333333</v>
      </c>
      <c r="M86" s="2">
        <f t="shared" ca="1" si="4"/>
        <v>0.55555555555555547</v>
      </c>
      <c r="N86" s="2">
        <f t="shared" ca="1" si="5"/>
        <v>0.5708333333333333</v>
      </c>
      <c r="O86" s="3">
        <f t="shared" ca="1" si="6"/>
        <v>8</v>
      </c>
      <c r="P86">
        <f t="shared" ca="1" si="7"/>
        <v>21</v>
      </c>
    </row>
    <row r="87" spans="9:16">
      <c r="I87" s="2">
        <f ca="1">IF(AND($H$3="ok",I$3&lt;&gt;""),menetrend!$A85+INDEX(menetrend!$E$2:$E$24,tájékoztató!I$3),"")</f>
        <v>0.55972222222222212</v>
      </c>
      <c r="J87" s="2">
        <f ca="1">IF(AND($H$3="ok",J$3&lt;&gt;""),menetrend!$A85+INDEX(menetrend!$E$2:$E$24,tájékoztató!J$3),"")</f>
        <v>0.56874999999999998</v>
      </c>
      <c r="K87" s="2" t="str">
        <f ca="1">IF(AND($H$3="ok",K$3&lt;&gt;""),menetrend!$A85+INDEX(menetrend!$E$2:$E$24,tájékoztató!K$3),"")</f>
        <v/>
      </c>
      <c r="L87" s="2">
        <f ca="1">IF(AND($H$3="ok",L$3&lt;&gt;""),menetrend!$A85+INDEX(menetrend!$E$2:$E$24,tájékoztató!L$3),"")</f>
        <v>0.57499999999999996</v>
      </c>
      <c r="M87" s="2">
        <f t="shared" ca="1" si="4"/>
        <v>0.55972222222222212</v>
      </c>
      <c r="N87" s="2">
        <f t="shared" ca="1" si="5"/>
        <v>0.57499999999999996</v>
      </c>
      <c r="O87" s="3">
        <f t="shared" ca="1" si="6"/>
        <v>8</v>
      </c>
      <c r="P87">
        <f t="shared" ca="1" si="7"/>
        <v>21</v>
      </c>
    </row>
    <row r="88" spans="9:16">
      <c r="I88" s="2">
        <f ca="1">IF(AND($H$3="ok",I$3&lt;&gt;""),menetrend!$A86+INDEX(menetrend!$E$2:$E$24,tájékoztató!I$3),"")</f>
        <v>0.5625</v>
      </c>
      <c r="J88" s="2">
        <f ca="1">IF(AND($H$3="ok",J$3&lt;&gt;""),menetrend!$A86+INDEX(menetrend!$E$2:$E$24,tájékoztató!J$3),"")</f>
        <v>0.57152777777777786</v>
      </c>
      <c r="K88" s="2" t="str">
        <f ca="1">IF(AND($H$3="ok",K$3&lt;&gt;""),menetrend!$A86+INDEX(menetrend!$E$2:$E$24,tájékoztató!K$3),"")</f>
        <v/>
      </c>
      <c r="L88" s="2">
        <f ca="1">IF(AND($H$3="ok",L$3&lt;&gt;""),menetrend!$A86+INDEX(menetrend!$E$2:$E$24,tájékoztató!L$3),"")</f>
        <v>0.57777777777777783</v>
      </c>
      <c r="M88" s="2">
        <f t="shared" ca="1" si="4"/>
        <v>0.5625</v>
      </c>
      <c r="N88" s="2">
        <f t="shared" ca="1" si="5"/>
        <v>0.57777777777777783</v>
      </c>
      <c r="O88" s="3">
        <f t="shared" ca="1" si="6"/>
        <v>8</v>
      </c>
      <c r="P88">
        <f t="shared" ca="1" si="7"/>
        <v>21</v>
      </c>
    </row>
    <row r="89" spans="9:16">
      <c r="I89" s="2">
        <f ca="1">IF(AND($H$3="ok",I$3&lt;&gt;""),menetrend!$A87+INDEX(menetrend!$E$2:$E$24,tájékoztató!I$3),"")</f>
        <v>0.56527777777777777</v>
      </c>
      <c r="J89" s="2">
        <f ca="1">IF(AND($H$3="ok",J$3&lt;&gt;""),menetrend!$A87+INDEX(menetrend!$E$2:$E$24,tájékoztató!J$3),"")</f>
        <v>0.57430555555555562</v>
      </c>
      <c r="K89" s="2" t="str">
        <f ca="1">IF(AND($H$3="ok",K$3&lt;&gt;""),menetrend!$A87+INDEX(menetrend!$E$2:$E$24,tájékoztató!K$3),"")</f>
        <v/>
      </c>
      <c r="L89" s="2">
        <f ca="1">IF(AND($H$3="ok",L$3&lt;&gt;""),menetrend!$A87+INDEX(menetrend!$E$2:$E$24,tájékoztató!L$3),"")</f>
        <v>0.5805555555555556</v>
      </c>
      <c r="M89" s="2">
        <f t="shared" ca="1" si="4"/>
        <v>0.56527777777777777</v>
      </c>
      <c r="N89" s="2">
        <f t="shared" ca="1" si="5"/>
        <v>0.5805555555555556</v>
      </c>
      <c r="O89" s="3">
        <f t="shared" ca="1" si="6"/>
        <v>8</v>
      </c>
      <c r="P89">
        <f t="shared" ca="1" si="7"/>
        <v>21</v>
      </c>
    </row>
    <row r="90" spans="9:16">
      <c r="I90" s="2">
        <f ca="1">IF(AND($H$3="ok",I$3&lt;&gt;""),menetrend!$A88+INDEX(menetrend!$E$2:$E$24,tájékoztató!I$3),"")</f>
        <v>0.56944444444444442</v>
      </c>
      <c r="J90" s="2">
        <f ca="1">IF(AND($H$3="ok",J$3&lt;&gt;""),menetrend!$A88+INDEX(menetrend!$E$2:$E$24,tájékoztató!J$3),"")</f>
        <v>0.57847222222222228</v>
      </c>
      <c r="K90" s="2" t="str">
        <f ca="1">IF(AND($H$3="ok",K$3&lt;&gt;""),menetrend!$A88+INDEX(menetrend!$E$2:$E$24,tájékoztató!K$3),"")</f>
        <v/>
      </c>
      <c r="L90" s="2">
        <f ca="1">IF(AND($H$3="ok",L$3&lt;&gt;""),menetrend!$A88+INDEX(menetrend!$E$2:$E$24,tájékoztató!L$3),"")</f>
        <v>0.58472222222222225</v>
      </c>
      <c r="M90" s="2">
        <f t="shared" ca="1" si="4"/>
        <v>0.56944444444444442</v>
      </c>
      <c r="N90" s="2">
        <f t="shared" ca="1" si="5"/>
        <v>0.58472222222222225</v>
      </c>
      <c r="O90" s="3">
        <f t="shared" ca="1" si="6"/>
        <v>8</v>
      </c>
      <c r="P90">
        <f t="shared" ca="1" si="7"/>
        <v>21</v>
      </c>
    </row>
    <row r="91" spans="9:16">
      <c r="I91" s="2">
        <f ca="1">IF(AND($H$3="ok",I$3&lt;&gt;""),menetrend!$A89+INDEX(menetrend!$E$2:$E$24,tájékoztató!I$3),"")</f>
        <v>0.57222222222222219</v>
      </c>
      <c r="J91" s="2">
        <f ca="1">IF(AND($H$3="ok",J$3&lt;&gt;""),menetrend!$A89+INDEX(menetrend!$E$2:$E$24,tájékoztató!J$3),"")</f>
        <v>0.58125000000000004</v>
      </c>
      <c r="K91" s="2" t="str">
        <f ca="1">IF(AND($H$3="ok",K$3&lt;&gt;""),menetrend!$A89+INDEX(menetrend!$E$2:$E$24,tájékoztató!K$3),"")</f>
        <v/>
      </c>
      <c r="L91" s="2">
        <f ca="1">IF(AND($H$3="ok",L$3&lt;&gt;""),menetrend!$A89+INDEX(menetrend!$E$2:$E$24,tájékoztató!L$3),"")</f>
        <v>0.58750000000000002</v>
      </c>
      <c r="M91" s="2">
        <f t="shared" ca="1" si="4"/>
        <v>0.57222222222222219</v>
      </c>
      <c r="N91" s="2">
        <f t="shared" ca="1" si="5"/>
        <v>0.58750000000000002</v>
      </c>
      <c r="O91" s="3">
        <f t="shared" ca="1" si="6"/>
        <v>8</v>
      </c>
      <c r="P91">
        <f t="shared" ca="1" si="7"/>
        <v>21</v>
      </c>
    </row>
    <row r="92" spans="9:16">
      <c r="I92" s="2">
        <f ca="1">IF(AND($H$3="ok",I$3&lt;&gt;""),menetrend!$A90+INDEX(menetrend!$E$2:$E$24,tájékoztató!I$3),"")</f>
        <v>0.57499999999999996</v>
      </c>
      <c r="J92" s="2">
        <f ca="1">IF(AND($H$3="ok",J$3&lt;&gt;""),menetrend!$A90+INDEX(menetrend!$E$2:$E$24,tájékoztató!J$3),"")</f>
        <v>0.58402777777777781</v>
      </c>
      <c r="K92" s="2" t="str">
        <f ca="1">IF(AND($H$3="ok",K$3&lt;&gt;""),menetrend!$A90+INDEX(menetrend!$E$2:$E$24,tájékoztató!K$3),"")</f>
        <v/>
      </c>
      <c r="L92" s="2">
        <f ca="1">IF(AND($H$3="ok",L$3&lt;&gt;""),menetrend!$A90+INDEX(menetrend!$E$2:$E$24,tájékoztató!L$3),"")</f>
        <v>0.59027777777777779</v>
      </c>
      <c r="M92" s="2">
        <f t="shared" ca="1" si="4"/>
        <v>0.57499999999999996</v>
      </c>
      <c r="N92" s="2">
        <f t="shared" ca="1" si="5"/>
        <v>0.59027777777777779</v>
      </c>
      <c r="O92" s="3">
        <f t="shared" ca="1" si="6"/>
        <v>8</v>
      </c>
      <c r="P92">
        <f t="shared" ca="1" si="7"/>
        <v>21</v>
      </c>
    </row>
    <row r="93" spans="9:16">
      <c r="I93" s="2">
        <f ca="1">IF(AND($H$3="ok",I$3&lt;&gt;""),menetrend!$A91+INDEX(menetrend!$E$2:$E$24,tájékoztató!I$3),"")</f>
        <v>0.57916666666666661</v>
      </c>
      <c r="J93" s="2">
        <f ca="1">IF(AND($H$3="ok",J$3&lt;&gt;""),menetrend!$A91+INDEX(menetrend!$E$2:$E$24,tájékoztató!J$3),"")</f>
        <v>0.58819444444444446</v>
      </c>
      <c r="K93" s="2" t="str">
        <f ca="1">IF(AND($H$3="ok",K$3&lt;&gt;""),menetrend!$A91+INDEX(menetrend!$E$2:$E$24,tájékoztató!K$3),"")</f>
        <v/>
      </c>
      <c r="L93" s="2">
        <f ca="1">IF(AND($H$3="ok",L$3&lt;&gt;""),menetrend!$A91+INDEX(menetrend!$E$2:$E$24,tájékoztató!L$3),"")</f>
        <v>0.59444444444444444</v>
      </c>
      <c r="M93" s="2">
        <f t="shared" ca="1" si="4"/>
        <v>0.57916666666666661</v>
      </c>
      <c r="N93" s="2">
        <f t="shared" ca="1" si="5"/>
        <v>0.59444444444444444</v>
      </c>
      <c r="O93" s="3">
        <f t="shared" ca="1" si="6"/>
        <v>8</v>
      </c>
      <c r="P93">
        <f t="shared" ca="1" si="7"/>
        <v>21</v>
      </c>
    </row>
    <row r="94" spans="9:16">
      <c r="I94" s="2">
        <f ca="1">IF(AND($H$3="ok",I$3&lt;&gt;""),menetrend!$A92+INDEX(menetrend!$E$2:$E$24,tájékoztató!I$3),"")</f>
        <v>0.58194444444444449</v>
      </c>
      <c r="J94" s="2">
        <f ca="1">IF(AND($H$3="ok",J$3&lt;&gt;""),menetrend!$A92+INDEX(menetrend!$E$2:$E$24,tájékoztató!J$3),"")</f>
        <v>0.59097222222222234</v>
      </c>
      <c r="K94" s="2" t="str">
        <f ca="1">IF(AND($H$3="ok",K$3&lt;&gt;""),menetrend!$A92+INDEX(menetrend!$E$2:$E$24,tájékoztató!K$3),"")</f>
        <v/>
      </c>
      <c r="L94" s="2">
        <f ca="1">IF(AND($H$3="ok",L$3&lt;&gt;""),menetrend!$A92+INDEX(menetrend!$E$2:$E$24,tájékoztató!L$3),"")</f>
        <v>0.59722222222222232</v>
      </c>
      <c r="M94" s="2">
        <f t="shared" ca="1" si="4"/>
        <v>0.58194444444444449</v>
      </c>
      <c r="N94" s="2">
        <f t="shared" ca="1" si="5"/>
        <v>0.59722222222222232</v>
      </c>
      <c r="O94" s="3">
        <f t="shared" ca="1" si="6"/>
        <v>8</v>
      </c>
      <c r="P94">
        <f t="shared" ca="1" si="7"/>
        <v>21</v>
      </c>
    </row>
    <row r="95" spans="9:16">
      <c r="I95" s="2">
        <f ca="1">IF(AND($H$3="ok",I$3&lt;&gt;""),menetrend!$A93+INDEX(menetrend!$E$2:$E$24,tájékoztató!I$3),"")</f>
        <v>0.58472222222222225</v>
      </c>
      <c r="J95" s="2">
        <f ca="1">IF(AND($H$3="ok",J$3&lt;&gt;""),menetrend!$A93+INDEX(menetrend!$E$2:$E$24,tájékoztató!J$3),"")</f>
        <v>0.59375000000000011</v>
      </c>
      <c r="K95" s="2" t="str">
        <f ca="1">IF(AND($H$3="ok",K$3&lt;&gt;""),menetrend!$A93+INDEX(menetrend!$E$2:$E$24,tájékoztató!K$3),"")</f>
        <v/>
      </c>
      <c r="L95" s="2">
        <f ca="1">IF(AND($H$3="ok",L$3&lt;&gt;""),menetrend!$A93+INDEX(menetrend!$E$2:$E$24,tájékoztató!L$3),"")</f>
        <v>0.60000000000000009</v>
      </c>
      <c r="M95" s="2">
        <f t="shared" ca="1" si="4"/>
        <v>0.58472222222222225</v>
      </c>
      <c r="N95" s="2">
        <f t="shared" ca="1" si="5"/>
        <v>0.60000000000000009</v>
      </c>
      <c r="O95" s="3">
        <f t="shared" ca="1" si="6"/>
        <v>8</v>
      </c>
      <c r="P95">
        <f t="shared" ca="1" si="7"/>
        <v>21</v>
      </c>
    </row>
    <row r="96" spans="9:16">
      <c r="I96" s="2">
        <f ca="1">IF(AND($H$3="ok",I$3&lt;&gt;""),menetrend!$A94+INDEX(menetrend!$E$2:$E$24,tájékoztató!I$3),"")</f>
        <v>0.58888888888888891</v>
      </c>
      <c r="J96" s="2">
        <f ca="1">IF(AND($H$3="ok",J$3&lt;&gt;""),menetrend!$A94+INDEX(menetrend!$E$2:$E$24,tájékoztató!J$3),"")</f>
        <v>0.59791666666666676</v>
      </c>
      <c r="K96" s="2" t="str">
        <f ca="1">IF(AND($H$3="ok",K$3&lt;&gt;""),menetrend!$A94+INDEX(menetrend!$E$2:$E$24,tájékoztató!K$3),"")</f>
        <v/>
      </c>
      <c r="L96" s="2">
        <f ca="1">IF(AND($H$3="ok",L$3&lt;&gt;""),menetrend!$A94+INDEX(menetrend!$E$2:$E$24,tájékoztató!L$3),"")</f>
        <v>0.60416666666666674</v>
      </c>
      <c r="M96" s="2">
        <f t="shared" ca="1" si="4"/>
        <v>0.58888888888888891</v>
      </c>
      <c r="N96" s="2">
        <f t="shared" ca="1" si="5"/>
        <v>0.60416666666666674</v>
      </c>
      <c r="O96" s="3">
        <f t="shared" ca="1" si="6"/>
        <v>8</v>
      </c>
      <c r="P96">
        <f t="shared" ca="1" si="7"/>
        <v>21</v>
      </c>
    </row>
    <row r="97" spans="9:16">
      <c r="I97" s="2">
        <f ca="1">IF(AND($H$3="ok",I$3&lt;&gt;""),menetrend!$A95+INDEX(menetrend!$E$2:$E$24,tájékoztató!I$3),"")</f>
        <v>0.59166666666666667</v>
      </c>
      <c r="J97" s="2">
        <f ca="1">IF(AND($H$3="ok",J$3&lt;&gt;""),menetrend!$A95+INDEX(menetrend!$E$2:$E$24,tájékoztató!J$3),"")</f>
        <v>0.60069444444444453</v>
      </c>
      <c r="K97" s="2" t="str">
        <f ca="1">IF(AND($H$3="ok",K$3&lt;&gt;""),menetrend!$A95+INDEX(menetrend!$E$2:$E$24,tájékoztató!K$3),"")</f>
        <v/>
      </c>
      <c r="L97" s="2">
        <f ca="1">IF(AND($H$3="ok",L$3&lt;&gt;""),menetrend!$A95+INDEX(menetrend!$E$2:$E$24,tájékoztató!L$3),"")</f>
        <v>0.60694444444444451</v>
      </c>
      <c r="M97" s="2">
        <f t="shared" ca="1" si="4"/>
        <v>0.59166666666666667</v>
      </c>
      <c r="N97" s="2">
        <f t="shared" ca="1" si="5"/>
        <v>0.60694444444444451</v>
      </c>
      <c r="O97" s="3">
        <f t="shared" ca="1" si="6"/>
        <v>8</v>
      </c>
      <c r="P97">
        <f t="shared" ca="1" si="7"/>
        <v>21</v>
      </c>
    </row>
    <row r="98" spans="9:16">
      <c r="I98" s="2">
        <f ca="1">IF(AND($H$3="ok",I$3&lt;&gt;""),menetrend!$A96+INDEX(menetrend!$E$2:$E$24,tájékoztató!I$3),"")</f>
        <v>0.59444444444444444</v>
      </c>
      <c r="J98" s="2">
        <f ca="1">IF(AND($H$3="ok",J$3&lt;&gt;""),menetrend!$A96+INDEX(menetrend!$E$2:$E$24,tájékoztató!J$3),"")</f>
        <v>0.6034722222222223</v>
      </c>
      <c r="K98" s="2" t="str">
        <f ca="1">IF(AND($H$3="ok",K$3&lt;&gt;""),menetrend!$A96+INDEX(menetrend!$E$2:$E$24,tájékoztató!K$3),"")</f>
        <v/>
      </c>
      <c r="L98" s="2">
        <f ca="1">IF(AND($H$3="ok",L$3&lt;&gt;""),menetrend!$A96+INDEX(menetrend!$E$2:$E$24,tájékoztató!L$3),"")</f>
        <v>0.60972222222222228</v>
      </c>
      <c r="M98" s="2">
        <f t="shared" ca="1" si="4"/>
        <v>0.59444444444444444</v>
      </c>
      <c r="N98" s="2">
        <f t="shared" ca="1" si="5"/>
        <v>0.60972222222222228</v>
      </c>
      <c r="O98" s="3">
        <f t="shared" ca="1" si="6"/>
        <v>8</v>
      </c>
      <c r="P98">
        <f t="shared" ca="1" si="7"/>
        <v>21</v>
      </c>
    </row>
    <row r="99" spans="9:16">
      <c r="I99" s="2">
        <f ca="1">IF(AND($H$3="ok",I$3&lt;&gt;""),menetrend!$A97+INDEX(menetrend!$E$2:$E$24,tájékoztató!I$3),"")</f>
        <v>0.59861111111111109</v>
      </c>
      <c r="J99" s="2">
        <f ca="1">IF(AND($H$3="ok",J$3&lt;&gt;""),menetrend!$A97+INDEX(menetrend!$E$2:$E$24,tájékoztató!J$3),"")</f>
        <v>0.60763888888888895</v>
      </c>
      <c r="K99" s="2" t="str">
        <f ca="1">IF(AND($H$3="ok",K$3&lt;&gt;""),menetrend!$A97+INDEX(menetrend!$E$2:$E$24,tájékoztató!K$3),"")</f>
        <v/>
      </c>
      <c r="L99" s="2">
        <f ca="1">IF(AND($H$3="ok",L$3&lt;&gt;""),menetrend!$A97+INDEX(menetrend!$E$2:$E$24,tájékoztató!L$3),"")</f>
        <v>0.61388888888888893</v>
      </c>
      <c r="M99" s="2">
        <f t="shared" ca="1" si="4"/>
        <v>0.59861111111111109</v>
      </c>
      <c r="N99" s="2">
        <f t="shared" ca="1" si="5"/>
        <v>0.61388888888888893</v>
      </c>
      <c r="O99" s="3">
        <f t="shared" ca="1" si="6"/>
        <v>8</v>
      </c>
      <c r="P99">
        <f t="shared" ca="1" si="7"/>
        <v>21</v>
      </c>
    </row>
    <row r="100" spans="9:16">
      <c r="I100" s="2">
        <f ca="1">IF(AND($H$3="ok",I$3&lt;&gt;""),menetrend!$A98+INDEX(menetrend!$E$2:$E$24,tájékoztató!I$3),"")</f>
        <v>0.60138888888888886</v>
      </c>
      <c r="J100" s="2">
        <f ca="1">IF(AND($H$3="ok",J$3&lt;&gt;""),menetrend!$A98+INDEX(menetrend!$E$2:$E$24,tájékoztató!J$3),"")</f>
        <v>0.61041666666666672</v>
      </c>
      <c r="K100" s="2" t="str">
        <f ca="1">IF(AND($H$3="ok",K$3&lt;&gt;""),menetrend!$A98+INDEX(menetrend!$E$2:$E$24,tájékoztató!K$3),"")</f>
        <v/>
      </c>
      <c r="L100" s="2">
        <f ca="1">IF(AND($H$3="ok",L$3&lt;&gt;""),menetrend!$A98+INDEX(menetrend!$E$2:$E$24,tájékoztató!L$3),"")</f>
        <v>0.6166666666666667</v>
      </c>
      <c r="M100" s="2">
        <f t="shared" ca="1" si="4"/>
        <v>0.60138888888888886</v>
      </c>
      <c r="N100" s="2">
        <f t="shared" ca="1" si="5"/>
        <v>0.6166666666666667</v>
      </c>
      <c r="O100" s="3">
        <f t="shared" ca="1" si="6"/>
        <v>8</v>
      </c>
      <c r="P100">
        <f t="shared" ca="1" si="7"/>
        <v>21</v>
      </c>
    </row>
    <row r="101" spans="9:16">
      <c r="I101" s="2">
        <f ca="1">IF(AND($H$3="ok",I$3&lt;&gt;""),menetrend!$A99+INDEX(menetrend!$E$2:$E$24,tájékoztató!I$3),"")</f>
        <v>0.60416666666666663</v>
      </c>
      <c r="J101" s="2">
        <f ca="1">IF(AND($H$3="ok",J$3&lt;&gt;""),menetrend!$A99+INDEX(menetrend!$E$2:$E$24,tájékoztató!J$3),"")</f>
        <v>0.61319444444444449</v>
      </c>
      <c r="K101" s="2" t="str">
        <f ca="1">IF(AND($H$3="ok",K$3&lt;&gt;""),menetrend!$A99+INDEX(menetrend!$E$2:$E$24,tájékoztató!K$3),"")</f>
        <v/>
      </c>
      <c r="L101" s="2">
        <f ca="1">IF(AND($H$3="ok",L$3&lt;&gt;""),menetrend!$A99+INDEX(menetrend!$E$2:$E$24,tájékoztató!L$3),"")</f>
        <v>0.61944444444444446</v>
      </c>
      <c r="M101" s="2">
        <f t="shared" ca="1" si="4"/>
        <v>0.60416666666666663</v>
      </c>
      <c r="N101" s="2">
        <f t="shared" ca="1" si="5"/>
        <v>0.61944444444444446</v>
      </c>
      <c r="O101" s="3">
        <f t="shared" ca="1" si="6"/>
        <v>8</v>
      </c>
      <c r="P101">
        <f t="shared" ca="1" si="7"/>
        <v>21</v>
      </c>
    </row>
    <row r="102" spans="9:16">
      <c r="I102" s="2">
        <f ca="1">IF(AND($H$3="ok",I$3&lt;&gt;""),menetrend!$A100+INDEX(menetrend!$E$2:$E$24,tájékoztató!I$3),"")</f>
        <v>0.60833333333333328</v>
      </c>
      <c r="J102" s="2">
        <f ca="1">IF(AND($H$3="ok",J$3&lt;&gt;""),menetrend!$A100+INDEX(menetrend!$E$2:$E$24,tájékoztató!J$3),"")</f>
        <v>0.61736111111111114</v>
      </c>
      <c r="K102" s="2" t="str">
        <f ca="1">IF(AND($H$3="ok",K$3&lt;&gt;""),menetrend!$A100+INDEX(menetrend!$E$2:$E$24,tájékoztató!K$3),"")</f>
        <v/>
      </c>
      <c r="L102" s="2">
        <f ca="1">IF(AND($H$3="ok",L$3&lt;&gt;""),menetrend!$A100+INDEX(menetrend!$E$2:$E$24,tájékoztató!L$3),"")</f>
        <v>0.62361111111111112</v>
      </c>
      <c r="M102" s="2">
        <f t="shared" ca="1" si="4"/>
        <v>0.60833333333333328</v>
      </c>
      <c r="N102" s="2">
        <f t="shared" ca="1" si="5"/>
        <v>0.62361111111111112</v>
      </c>
      <c r="O102" s="3">
        <f t="shared" ca="1" si="6"/>
        <v>8</v>
      </c>
      <c r="P102">
        <f t="shared" ca="1" si="7"/>
        <v>21</v>
      </c>
    </row>
    <row r="103" spans="9:16">
      <c r="I103" s="2">
        <f ca="1">IF(AND($H$3="ok",I$3&lt;&gt;""),menetrend!$A101+INDEX(menetrend!$E$2:$E$24,tájékoztató!I$3),"")</f>
        <v>0.61111111111111105</v>
      </c>
      <c r="J103" s="2">
        <f ca="1">IF(AND($H$3="ok",J$3&lt;&gt;""),menetrend!$A101+INDEX(menetrend!$E$2:$E$24,tájékoztató!J$3),"")</f>
        <v>0.62013888888888891</v>
      </c>
      <c r="K103" s="2" t="str">
        <f ca="1">IF(AND($H$3="ok",K$3&lt;&gt;""),menetrend!$A101+INDEX(menetrend!$E$2:$E$24,tájékoztató!K$3),"")</f>
        <v/>
      </c>
      <c r="L103" s="2">
        <f ca="1">IF(AND($H$3="ok",L$3&lt;&gt;""),menetrend!$A101+INDEX(menetrend!$E$2:$E$24,tájékoztató!L$3),"")</f>
        <v>0.62638888888888888</v>
      </c>
      <c r="M103" s="2">
        <f t="shared" ca="1" si="4"/>
        <v>0.61111111111111105</v>
      </c>
      <c r="N103" s="2">
        <f t="shared" ca="1" si="5"/>
        <v>0.62638888888888888</v>
      </c>
      <c r="O103" s="3">
        <f t="shared" ca="1" si="6"/>
        <v>8</v>
      </c>
      <c r="P103">
        <f t="shared" ca="1" si="7"/>
        <v>21</v>
      </c>
    </row>
    <row r="104" spans="9:16">
      <c r="I104" s="2">
        <f ca="1">IF(AND($H$3="ok",I$3&lt;&gt;""),menetrend!$A102+INDEX(menetrend!$E$2:$E$24,tájékoztató!I$3),"")</f>
        <v>0.61388888888888882</v>
      </c>
      <c r="J104" s="2">
        <f ca="1">IF(AND($H$3="ok",J$3&lt;&gt;""),menetrend!$A102+INDEX(menetrend!$E$2:$E$24,tájékoztató!J$3),"")</f>
        <v>0.62291666666666667</v>
      </c>
      <c r="K104" s="2" t="str">
        <f ca="1">IF(AND($H$3="ok",K$3&lt;&gt;""),menetrend!$A102+INDEX(menetrend!$E$2:$E$24,tájékoztató!K$3),"")</f>
        <v/>
      </c>
      <c r="L104" s="2">
        <f ca="1">IF(AND($H$3="ok",L$3&lt;&gt;""),menetrend!$A102+INDEX(menetrend!$E$2:$E$24,tájékoztató!L$3),"")</f>
        <v>0.62916666666666665</v>
      </c>
      <c r="M104" s="2">
        <f t="shared" ca="1" si="4"/>
        <v>0.61388888888888882</v>
      </c>
      <c r="N104" s="2">
        <f t="shared" ca="1" si="5"/>
        <v>0.62916666666666665</v>
      </c>
      <c r="O104" s="3">
        <f t="shared" ca="1" si="6"/>
        <v>8</v>
      </c>
      <c r="P104">
        <f t="shared" ca="1" si="7"/>
        <v>21</v>
      </c>
    </row>
    <row r="105" spans="9:16">
      <c r="I105" s="2">
        <f ca="1">IF(AND($H$3="ok",I$3&lt;&gt;""),menetrend!$A103+INDEX(menetrend!$E$2:$E$24,tájékoztató!I$3),"")</f>
        <v>0.61805555555555547</v>
      </c>
      <c r="J105" s="2">
        <f ca="1">IF(AND($H$3="ok",J$3&lt;&gt;""),menetrend!$A103+INDEX(menetrend!$E$2:$E$24,tájékoztató!J$3),"")</f>
        <v>0.62708333333333333</v>
      </c>
      <c r="K105" s="2" t="str">
        <f ca="1">IF(AND($H$3="ok",K$3&lt;&gt;""),menetrend!$A103+INDEX(menetrend!$E$2:$E$24,tájékoztató!K$3),"")</f>
        <v/>
      </c>
      <c r="L105" s="2">
        <f ca="1">IF(AND($H$3="ok",L$3&lt;&gt;""),menetrend!$A103+INDEX(menetrend!$E$2:$E$24,tájékoztató!L$3),"")</f>
        <v>0.6333333333333333</v>
      </c>
      <c r="M105" s="2">
        <f t="shared" ca="1" si="4"/>
        <v>0.61805555555555547</v>
      </c>
      <c r="N105" s="2">
        <f t="shared" ca="1" si="5"/>
        <v>0.6333333333333333</v>
      </c>
      <c r="O105" s="3">
        <f t="shared" ca="1" si="6"/>
        <v>8</v>
      </c>
      <c r="P105">
        <f t="shared" ca="1" si="7"/>
        <v>21</v>
      </c>
    </row>
    <row r="106" spans="9:16">
      <c r="I106" s="2">
        <f ca="1">IF(AND($H$3="ok",I$3&lt;&gt;""),menetrend!$A104+INDEX(menetrend!$E$2:$E$24,tájékoztató!I$3),"")</f>
        <v>0.62083333333333324</v>
      </c>
      <c r="J106" s="2">
        <f ca="1">IF(AND($H$3="ok",J$3&lt;&gt;""),menetrend!$A104+INDEX(menetrend!$E$2:$E$24,tájékoztató!J$3),"")</f>
        <v>0.62986111111111109</v>
      </c>
      <c r="K106" s="2" t="str">
        <f ca="1">IF(AND($H$3="ok",K$3&lt;&gt;""),menetrend!$A104+INDEX(menetrend!$E$2:$E$24,tájékoztató!K$3),"")</f>
        <v/>
      </c>
      <c r="L106" s="2">
        <f ca="1">IF(AND($H$3="ok",L$3&lt;&gt;""),menetrend!$A104+INDEX(menetrend!$E$2:$E$24,tájékoztató!L$3),"")</f>
        <v>0.63611111111111107</v>
      </c>
      <c r="M106" s="2">
        <f t="shared" ca="1" si="4"/>
        <v>0.62083333333333324</v>
      </c>
      <c r="N106" s="2">
        <f t="shared" ca="1" si="5"/>
        <v>0.63611111111111107</v>
      </c>
      <c r="O106" s="3">
        <f t="shared" ca="1" si="6"/>
        <v>8</v>
      </c>
      <c r="P106">
        <f t="shared" ca="1" si="7"/>
        <v>21</v>
      </c>
    </row>
    <row r="107" spans="9:16">
      <c r="I107" s="2">
        <f ca="1">IF(AND($H$3="ok",I$3&lt;&gt;""),menetrend!$A105+INDEX(menetrend!$E$2:$E$24,tájékoztató!I$3),"")</f>
        <v>0.62361111111111112</v>
      </c>
      <c r="J107" s="2">
        <f ca="1">IF(AND($H$3="ok",J$3&lt;&gt;""),menetrend!$A105+INDEX(menetrend!$E$2:$E$24,tájékoztató!J$3),"")</f>
        <v>0.63263888888888897</v>
      </c>
      <c r="K107" s="2" t="str">
        <f ca="1">IF(AND($H$3="ok",K$3&lt;&gt;""),menetrend!$A105+INDEX(menetrend!$E$2:$E$24,tájékoztató!K$3),"")</f>
        <v/>
      </c>
      <c r="L107" s="2">
        <f ca="1">IF(AND($H$3="ok",L$3&lt;&gt;""),menetrend!$A105+INDEX(menetrend!$E$2:$E$24,tájékoztató!L$3),"")</f>
        <v>0.63888888888888895</v>
      </c>
      <c r="M107" s="2">
        <f t="shared" ca="1" si="4"/>
        <v>0.62361111111111112</v>
      </c>
      <c r="N107" s="2">
        <f t="shared" ca="1" si="5"/>
        <v>0.63888888888888895</v>
      </c>
      <c r="O107" s="3">
        <f t="shared" ca="1" si="6"/>
        <v>8</v>
      </c>
      <c r="P107">
        <f t="shared" ca="1" si="7"/>
        <v>21</v>
      </c>
    </row>
    <row r="108" spans="9:16">
      <c r="I108" s="2">
        <f ca="1">IF(AND($H$3="ok",I$3&lt;&gt;""),menetrend!$A106+INDEX(menetrend!$E$2:$E$24,tájékoztató!I$3),"")</f>
        <v>0.62777777777777777</v>
      </c>
      <c r="J108" s="2">
        <f ca="1">IF(AND($H$3="ok",J$3&lt;&gt;""),menetrend!$A106+INDEX(menetrend!$E$2:$E$24,tájékoztató!J$3),"")</f>
        <v>0.63680555555555562</v>
      </c>
      <c r="K108" s="2" t="str">
        <f ca="1">IF(AND($H$3="ok",K$3&lt;&gt;""),menetrend!$A106+INDEX(menetrend!$E$2:$E$24,tájékoztató!K$3),"")</f>
        <v/>
      </c>
      <c r="L108" s="2">
        <f ca="1">IF(AND($H$3="ok",L$3&lt;&gt;""),menetrend!$A106+INDEX(menetrend!$E$2:$E$24,tájékoztató!L$3),"")</f>
        <v>0.6430555555555556</v>
      </c>
      <c r="M108" s="2">
        <f t="shared" ca="1" si="4"/>
        <v>0.62777777777777777</v>
      </c>
      <c r="N108" s="2">
        <f t="shared" ca="1" si="5"/>
        <v>0.6430555555555556</v>
      </c>
      <c r="O108" s="3">
        <f t="shared" ca="1" si="6"/>
        <v>8</v>
      </c>
      <c r="P108">
        <f t="shared" ca="1" si="7"/>
        <v>21</v>
      </c>
    </row>
    <row r="109" spans="9:16">
      <c r="I109" s="2">
        <f ca="1">IF(AND($H$3="ok",I$3&lt;&gt;""),menetrend!$A107+INDEX(menetrend!$E$2:$E$24,tájékoztató!I$3),"")</f>
        <v>0.63055555555555554</v>
      </c>
      <c r="J109" s="2">
        <f ca="1">IF(AND($H$3="ok",J$3&lt;&gt;""),menetrend!$A107+INDEX(menetrend!$E$2:$E$24,tájékoztató!J$3),"")</f>
        <v>0.63958333333333339</v>
      </c>
      <c r="K109" s="2" t="str">
        <f ca="1">IF(AND($H$3="ok",K$3&lt;&gt;""),menetrend!$A107+INDEX(menetrend!$E$2:$E$24,tájékoztató!K$3),"")</f>
        <v/>
      </c>
      <c r="L109" s="2">
        <f ca="1">IF(AND($H$3="ok",L$3&lt;&gt;""),menetrend!$A107+INDEX(menetrend!$E$2:$E$24,tájékoztató!L$3),"")</f>
        <v>0.64583333333333337</v>
      </c>
      <c r="M109" s="2">
        <f t="shared" ca="1" si="4"/>
        <v>0.63055555555555554</v>
      </c>
      <c r="N109" s="2">
        <f t="shared" ca="1" si="5"/>
        <v>0.64583333333333337</v>
      </c>
      <c r="O109" s="3">
        <f t="shared" ca="1" si="6"/>
        <v>8</v>
      </c>
      <c r="P109">
        <f t="shared" ca="1" si="7"/>
        <v>21</v>
      </c>
    </row>
    <row r="110" spans="9:16">
      <c r="I110" s="2">
        <f ca="1">IF(AND($H$3="ok",I$3&lt;&gt;""),menetrend!$A108+INDEX(menetrend!$E$2:$E$24,tájékoztató!I$3),"")</f>
        <v>0.6333333333333333</v>
      </c>
      <c r="J110" s="2">
        <f ca="1">IF(AND($H$3="ok",J$3&lt;&gt;""),menetrend!$A108+INDEX(menetrend!$E$2:$E$24,tájékoztató!J$3),"")</f>
        <v>0.64236111111111116</v>
      </c>
      <c r="K110" s="2" t="str">
        <f ca="1">IF(AND($H$3="ok",K$3&lt;&gt;""),menetrend!$A108+INDEX(menetrend!$E$2:$E$24,tájékoztató!K$3),"")</f>
        <v/>
      </c>
      <c r="L110" s="2">
        <f ca="1">IF(AND($H$3="ok",L$3&lt;&gt;""),menetrend!$A108+INDEX(menetrend!$E$2:$E$24,tájékoztató!L$3),"")</f>
        <v>0.64861111111111114</v>
      </c>
      <c r="M110" s="2">
        <f t="shared" ca="1" si="4"/>
        <v>0.6333333333333333</v>
      </c>
      <c r="N110" s="2">
        <f t="shared" ca="1" si="5"/>
        <v>0.64861111111111114</v>
      </c>
      <c r="O110" s="3">
        <f t="shared" ca="1" si="6"/>
        <v>8</v>
      </c>
      <c r="P110">
        <f t="shared" ca="1" si="7"/>
        <v>21</v>
      </c>
    </row>
    <row r="111" spans="9:16">
      <c r="I111" s="2">
        <f ca="1">IF(AND($H$3="ok",I$3&lt;&gt;""),menetrend!$A109+INDEX(menetrend!$E$2:$E$24,tájékoztató!I$3),"")</f>
        <v>0.63749999999999996</v>
      </c>
      <c r="J111" s="2">
        <f ca="1">IF(AND($H$3="ok",J$3&lt;&gt;""),menetrend!$A109+INDEX(menetrend!$E$2:$E$24,tájékoztató!J$3),"")</f>
        <v>0.64652777777777781</v>
      </c>
      <c r="K111" s="2" t="str">
        <f ca="1">IF(AND($H$3="ok",K$3&lt;&gt;""),menetrend!$A109+INDEX(menetrend!$E$2:$E$24,tájékoztató!K$3),"")</f>
        <v/>
      </c>
      <c r="L111" s="2">
        <f ca="1">IF(AND($H$3="ok",L$3&lt;&gt;""),menetrend!$A109+INDEX(menetrend!$E$2:$E$24,tájékoztató!L$3),"")</f>
        <v>0.65277777777777779</v>
      </c>
      <c r="M111" s="2">
        <f t="shared" ca="1" si="4"/>
        <v>0.63749999999999996</v>
      </c>
      <c r="N111" s="2">
        <f t="shared" ca="1" si="5"/>
        <v>0.65277777777777779</v>
      </c>
      <c r="O111" s="3">
        <f t="shared" ca="1" si="6"/>
        <v>8</v>
      </c>
      <c r="P111">
        <f t="shared" ca="1" si="7"/>
        <v>21</v>
      </c>
    </row>
    <row r="112" spans="9:16">
      <c r="I112" s="2">
        <f ca="1">IF(AND($H$3="ok",I$3&lt;&gt;""),menetrend!$A110+INDEX(menetrend!$E$2:$E$24,tájékoztató!I$3),"")</f>
        <v>0.64027777777777772</v>
      </c>
      <c r="J112" s="2">
        <f ca="1">IF(AND($H$3="ok",J$3&lt;&gt;""),menetrend!$A110+INDEX(menetrend!$E$2:$E$24,tájékoztató!J$3),"")</f>
        <v>0.64930555555555558</v>
      </c>
      <c r="K112" s="2" t="str">
        <f ca="1">IF(AND($H$3="ok",K$3&lt;&gt;""),menetrend!$A110+INDEX(menetrend!$E$2:$E$24,tájékoztató!K$3),"")</f>
        <v/>
      </c>
      <c r="L112" s="2">
        <f ca="1">IF(AND($H$3="ok",L$3&lt;&gt;""),menetrend!$A110+INDEX(menetrend!$E$2:$E$24,tájékoztató!L$3),"")</f>
        <v>0.65555555555555556</v>
      </c>
      <c r="M112" s="2">
        <f t="shared" ca="1" si="4"/>
        <v>0.64027777777777772</v>
      </c>
      <c r="N112" s="2">
        <f t="shared" ca="1" si="5"/>
        <v>0.65555555555555556</v>
      </c>
      <c r="O112" s="3">
        <f t="shared" ca="1" si="6"/>
        <v>8</v>
      </c>
      <c r="P112">
        <f t="shared" ca="1" si="7"/>
        <v>21</v>
      </c>
    </row>
    <row r="113" spans="9:16">
      <c r="I113" s="2">
        <f ca="1">IF(AND($H$3="ok",I$3&lt;&gt;""),menetrend!$A111+INDEX(menetrend!$E$2:$E$24,tájékoztató!I$3),"")</f>
        <v>0.64305555555555549</v>
      </c>
      <c r="J113" s="2">
        <f ca="1">IF(AND($H$3="ok",J$3&lt;&gt;""),menetrend!$A111+INDEX(menetrend!$E$2:$E$24,tájékoztató!J$3),"")</f>
        <v>0.65208333333333335</v>
      </c>
      <c r="K113" s="2" t="str">
        <f ca="1">IF(AND($H$3="ok",K$3&lt;&gt;""),menetrend!$A111+INDEX(menetrend!$E$2:$E$24,tájékoztató!K$3),"")</f>
        <v/>
      </c>
      <c r="L113" s="2">
        <f ca="1">IF(AND($H$3="ok",L$3&lt;&gt;""),menetrend!$A111+INDEX(menetrend!$E$2:$E$24,tájékoztató!L$3),"")</f>
        <v>0.65833333333333333</v>
      </c>
      <c r="M113" s="2">
        <f t="shared" ca="1" si="4"/>
        <v>0.64305555555555549</v>
      </c>
      <c r="N113" s="2">
        <f t="shared" ca="1" si="5"/>
        <v>0.65833333333333333</v>
      </c>
      <c r="O113" s="3">
        <f t="shared" ca="1" si="6"/>
        <v>8</v>
      </c>
      <c r="P113">
        <f t="shared" ca="1" si="7"/>
        <v>21</v>
      </c>
    </row>
    <row r="114" spans="9:16">
      <c r="I114" s="2">
        <f ca="1">IF(AND($H$3="ok",I$3&lt;&gt;""),menetrend!$A112+INDEX(menetrend!$E$2:$E$24,tájékoztató!I$3),"")</f>
        <v>0.64722222222222225</v>
      </c>
      <c r="J114" s="2">
        <f ca="1">IF(AND($H$3="ok",J$3&lt;&gt;""),menetrend!$A112+INDEX(menetrend!$E$2:$E$24,tájékoztató!J$3),"")</f>
        <v>0.65625000000000011</v>
      </c>
      <c r="K114" s="2" t="str">
        <f ca="1">IF(AND($H$3="ok",K$3&lt;&gt;""),menetrend!$A112+INDEX(menetrend!$E$2:$E$24,tájékoztató!K$3),"")</f>
        <v/>
      </c>
      <c r="L114" s="2">
        <f ca="1">IF(AND($H$3="ok",L$3&lt;&gt;""),menetrend!$A112+INDEX(menetrend!$E$2:$E$24,tájékoztató!L$3),"")</f>
        <v>0.66250000000000009</v>
      </c>
      <c r="M114" s="2">
        <f t="shared" ca="1" si="4"/>
        <v>0.64722222222222225</v>
      </c>
      <c r="N114" s="2">
        <f t="shared" ca="1" si="5"/>
        <v>0.66250000000000009</v>
      </c>
      <c r="O114" s="3">
        <f t="shared" ca="1" si="6"/>
        <v>8</v>
      </c>
      <c r="P114">
        <f t="shared" ca="1" si="7"/>
        <v>21</v>
      </c>
    </row>
    <row r="115" spans="9:16">
      <c r="I115" s="2">
        <f ca="1">IF(AND($H$3="ok",I$3&lt;&gt;""),menetrend!$A113+INDEX(menetrend!$E$2:$E$24,tájékoztató!I$3),"")</f>
        <v>0.65</v>
      </c>
      <c r="J115" s="2">
        <f ca="1">IF(AND($H$3="ok",J$3&lt;&gt;""),menetrend!$A113+INDEX(menetrend!$E$2:$E$24,tájékoztató!J$3),"")</f>
        <v>0.65902777777777788</v>
      </c>
      <c r="K115" s="2" t="str">
        <f ca="1">IF(AND($H$3="ok",K$3&lt;&gt;""),menetrend!$A113+INDEX(menetrend!$E$2:$E$24,tájékoztató!K$3),"")</f>
        <v/>
      </c>
      <c r="L115" s="2">
        <f ca="1">IF(AND($H$3="ok",L$3&lt;&gt;""),menetrend!$A113+INDEX(menetrend!$E$2:$E$24,tájékoztató!L$3),"")</f>
        <v>0.66527777777777786</v>
      </c>
      <c r="M115" s="2">
        <f t="shared" ca="1" si="4"/>
        <v>0.65</v>
      </c>
      <c r="N115" s="2">
        <f t="shared" ca="1" si="5"/>
        <v>0.66527777777777786</v>
      </c>
      <c r="O115" s="3">
        <f t="shared" ca="1" si="6"/>
        <v>8</v>
      </c>
      <c r="P115">
        <f t="shared" ca="1" si="7"/>
        <v>21</v>
      </c>
    </row>
    <row r="116" spans="9:16">
      <c r="I116" s="2">
        <f ca="1">IF(AND($H$3="ok",I$3&lt;&gt;""),menetrend!$A114+INDEX(menetrend!$E$2:$E$24,tájékoztató!I$3),"")</f>
        <v>0.65277777777777779</v>
      </c>
      <c r="J116" s="2">
        <f ca="1">IF(AND($H$3="ok",J$3&lt;&gt;""),menetrend!$A114+INDEX(menetrend!$E$2:$E$24,tájékoztató!J$3),"")</f>
        <v>0.66180555555555565</v>
      </c>
      <c r="K116" s="2" t="str">
        <f ca="1">IF(AND($H$3="ok",K$3&lt;&gt;""),menetrend!$A114+INDEX(menetrend!$E$2:$E$24,tájékoztató!K$3),"")</f>
        <v/>
      </c>
      <c r="L116" s="2">
        <f ca="1">IF(AND($H$3="ok",L$3&lt;&gt;""),menetrend!$A114+INDEX(menetrend!$E$2:$E$24,tájékoztató!L$3),"")</f>
        <v>0.66805555555555562</v>
      </c>
      <c r="M116" s="2">
        <f t="shared" ca="1" si="4"/>
        <v>0.65277777777777779</v>
      </c>
      <c r="N116" s="2">
        <f t="shared" ca="1" si="5"/>
        <v>0.66805555555555562</v>
      </c>
      <c r="O116" s="3">
        <f t="shared" ca="1" si="6"/>
        <v>8</v>
      </c>
      <c r="P116">
        <f t="shared" ca="1" si="7"/>
        <v>21</v>
      </c>
    </row>
    <row r="117" spans="9:16">
      <c r="I117" s="2">
        <f ca="1">IF(AND($H$3="ok",I$3&lt;&gt;""),menetrend!$A115+INDEX(menetrend!$E$2:$E$24,tájékoztató!I$3),"")</f>
        <v>0.65694444444444444</v>
      </c>
      <c r="J117" s="2">
        <f ca="1">IF(AND($H$3="ok",J$3&lt;&gt;""),menetrend!$A115+INDEX(menetrend!$E$2:$E$24,tájékoztató!J$3),"")</f>
        <v>0.6659722222222223</v>
      </c>
      <c r="K117" s="2" t="str">
        <f ca="1">IF(AND($H$3="ok",K$3&lt;&gt;""),menetrend!$A115+INDEX(menetrend!$E$2:$E$24,tájékoztató!K$3),"")</f>
        <v/>
      </c>
      <c r="L117" s="2">
        <f ca="1">IF(AND($H$3="ok",L$3&lt;&gt;""),menetrend!$A115+INDEX(menetrend!$E$2:$E$24,tájékoztató!L$3),"")</f>
        <v>0.67222222222222228</v>
      </c>
      <c r="M117" s="2">
        <f t="shared" ca="1" si="4"/>
        <v>0.65694444444444444</v>
      </c>
      <c r="N117" s="2">
        <f t="shared" ca="1" si="5"/>
        <v>0.67222222222222228</v>
      </c>
      <c r="O117" s="3">
        <f t="shared" ca="1" si="6"/>
        <v>8</v>
      </c>
      <c r="P117">
        <f t="shared" ca="1" si="7"/>
        <v>21</v>
      </c>
    </row>
    <row r="118" spans="9:16">
      <c r="I118" s="2">
        <f ca="1">IF(AND($H$3="ok",I$3&lt;&gt;""),menetrend!$A116+INDEX(menetrend!$E$2:$E$24,tájékoztató!I$3),"")</f>
        <v>0.65972222222222221</v>
      </c>
      <c r="J118" s="2">
        <f ca="1">IF(AND($H$3="ok",J$3&lt;&gt;""),menetrend!$A116+INDEX(menetrend!$E$2:$E$24,tájékoztató!J$3),"")</f>
        <v>0.66875000000000007</v>
      </c>
      <c r="K118" s="2" t="str">
        <f ca="1">IF(AND($H$3="ok",K$3&lt;&gt;""),menetrend!$A116+INDEX(menetrend!$E$2:$E$24,tájékoztató!K$3),"")</f>
        <v/>
      </c>
      <c r="L118" s="2">
        <f ca="1">IF(AND($H$3="ok",L$3&lt;&gt;""),menetrend!$A116+INDEX(menetrend!$E$2:$E$24,tájékoztató!L$3),"")</f>
        <v>0.67500000000000004</v>
      </c>
      <c r="M118" s="2">
        <f t="shared" ca="1" si="4"/>
        <v>0.65972222222222221</v>
      </c>
      <c r="N118" s="2">
        <f t="shared" ca="1" si="5"/>
        <v>0.67500000000000004</v>
      </c>
      <c r="O118" s="3">
        <f t="shared" ca="1" si="6"/>
        <v>8</v>
      </c>
      <c r="P118">
        <f t="shared" ca="1" si="7"/>
        <v>21</v>
      </c>
    </row>
    <row r="119" spans="9:16">
      <c r="I119" s="2">
        <f ca="1">IF(AND($H$3="ok",I$3&lt;&gt;""),menetrend!$A117+INDEX(menetrend!$E$2:$E$24,tájékoztató!I$3),"")</f>
        <v>0.66249999999999998</v>
      </c>
      <c r="J119" s="2">
        <f ca="1">IF(AND($H$3="ok",J$3&lt;&gt;""),menetrend!$A117+INDEX(menetrend!$E$2:$E$24,tájékoztató!J$3),"")</f>
        <v>0.67152777777777783</v>
      </c>
      <c r="K119" s="2" t="str">
        <f ca="1">IF(AND($H$3="ok",K$3&lt;&gt;""),menetrend!$A117+INDEX(menetrend!$E$2:$E$24,tájékoztató!K$3),"")</f>
        <v/>
      </c>
      <c r="L119" s="2">
        <f ca="1">IF(AND($H$3="ok",L$3&lt;&gt;""),menetrend!$A117+INDEX(menetrend!$E$2:$E$24,tájékoztató!L$3),"")</f>
        <v>0.67777777777777781</v>
      </c>
      <c r="M119" s="2">
        <f t="shared" ca="1" si="4"/>
        <v>0.66249999999999998</v>
      </c>
      <c r="N119" s="2">
        <f t="shared" ca="1" si="5"/>
        <v>0.67777777777777781</v>
      </c>
      <c r="O119" s="3">
        <f t="shared" ca="1" si="6"/>
        <v>8</v>
      </c>
      <c r="P119">
        <f t="shared" ca="1" si="7"/>
        <v>21</v>
      </c>
    </row>
    <row r="120" spans="9:16">
      <c r="I120" s="2">
        <f ca="1">IF(AND($H$3="ok",I$3&lt;&gt;""),menetrend!$A118+INDEX(menetrend!$E$2:$E$24,tájékoztató!I$3),"")</f>
        <v>0.66666666666666663</v>
      </c>
      <c r="J120" s="2">
        <f ca="1">IF(AND($H$3="ok",J$3&lt;&gt;""),menetrend!$A118+INDEX(menetrend!$E$2:$E$24,tájékoztató!J$3),"")</f>
        <v>0.67569444444444449</v>
      </c>
      <c r="K120" s="2" t="str">
        <f ca="1">IF(AND($H$3="ok",K$3&lt;&gt;""),menetrend!$A118+INDEX(menetrend!$E$2:$E$24,tájékoztató!K$3),"")</f>
        <v/>
      </c>
      <c r="L120" s="2">
        <f ca="1">IF(AND($H$3="ok",L$3&lt;&gt;""),menetrend!$A118+INDEX(menetrend!$E$2:$E$24,tájékoztató!L$3),"")</f>
        <v>0.68194444444444446</v>
      </c>
      <c r="M120" s="2">
        <f t="shared" ca="1" si="4"/>
        <v>0.66666666666666663</v>
      </c>
      <c r="N120" s="2">
        <f t="shared" ca="1" si="5"/>
        <v>0.68194444444444446</v>
      </c>
      <c r="O120" s="3">
        <f t="shared" ca="1" si="6"/>
        <v>8</v>
      </c>
      <c r="P120">
        <f t="shared" ca="1" si="7"/>
        <v>21</v>
      </c>
    </row>
    <row r="121" spans="9:16">
      <c r="I121" s="2">
        <f ca="1">IF(AND($H$3="ok",I$3&lt;&gt;""),menetrend!$A119+INDEX(menetrend!$E$2:$E$24,tájékoztató!I$3),"")</f>
        <v>0.6694444444444444</v>
      </c>
      <c r="J121" s="2">
        <f ca="1">IF(AND($H$3="ok",J$3&lt;&gt;""),menetrend!$A119+INDEX(menetrend!$E$2:$E$24,tájékoztató!J$3),"")</f>
        <v>0.67847222222222225</v>
      </c>
      <c r="K121" s="2" t="str">
        <f ca="1">IF(AND($H$3="ok",K$3&lt;&gt;""),menetrend!$A119+INDEX(menetrend!$E$2:$E$24,tájékoztató!K$3),"")</f>
        <v/>
      </c>
      <c r="L121" s="2">
        <f ca="1">IF(AND($H$3="ok",L$3&lt;&gt;""),menetrend!$A119+INDEX(menetrend!$E$2:$E$24,tájékoztató!L$3),"")</f>
        <v>0.68472222222222223</v>
      </c>
      <c r="M121" s="2">
        <f t="shared" ca="1" si="4"/>
        <v>0.6694444444444444</v>
      </c>
      <c r="N121" s="2">
        <f t="shared" ca="1" si="5"/>
        <v>0.68472222222222223</v>
      </c>
      <c r="O121" s="3">
        <f t="shared" ca="1" si="6"/>
        <v>8</v>
      </c>
      <c r="P121">
        <f t="shared" ca="1" si="7"/>
        <v>21</v>
      </c>
    </row>
    <row r="122" spans="9:16">
      <c r="I122" s="2">
        <f ca="1">IF(AND($H$3="ok",I$3&lt;&gt;""),menetrend!$A120+INDEX(menetrend!$E$2:$E$24,tájékoztató!I$3),"")</f>
        <v>0.67222222222222217</v>
      </c>
      <c r="J122" s="2">
        <f ca="1">IF(AND($H$3="ok",J$3&lt;&gt;""),menetrend!$A120+INDEX(menetrend!$E$2:$E$24,tájékoztató!J$3),"")</f>
        <v>0.68125000000000002</v>
      </c>
      <c r="K122" s="2" t="str">
        <f ca="1">IF(AND($H$3="ok",K$3&lt;&gt;""),menetrend!$A120+INDEX(menetrend!$E$2:$E$24,tájékoztató!K$3),"")</f>
        <v/>
      </c>
      <c r="L122" s="2">
        <f ca="1">IF(AND($H$3="ok",L$3&lt;&gt;""),menetrend!$A120+INDEX(menetrend!$E$2:$E$24,tájékoztató!L$3),"")</f>
        <v>0.6875</v>
      </c>
      <c r="M122" s="2">
        <f t="shared" ca="1" si="4"/>
        <v>0.67222222222222217</v>
      </c>
      <c r="N122" s="2">
        <f t="shared" ca="1" si="5"/>
        <v>0.6875</v>
      </c>
      <c r="O122" s="3">
        <f t="shared" ca="1" si="6"/>
        <v>8</v>
      </c>
      <c r="P122">
        <f t="shared" ca="1" si="7"/>
        <v>21</v>
      </c>
    </row>
    <row r="123" spans="9:16">
      <c r="I123" s="2">
        <f ca="1">IF(AND($H$3="ok",I$3&lt;&gt;""),menetrend!$A121+INDEX(menetrend!$E$2:$E$24,tájékoztató!I$3),"")</f>
        <v>0.67638888888888893</v>
      </c>
      <c r="J123" s="2">
        <f ca="1">IF(AND($H$3="ok",J$3&lt;&gt;""),menetrend!$A121+INDEX(menetrend!$E$2:$E$24,tájékoztató!J$3),"")</f>
        <v>0.68541666666666679</v>
      </c>
      <c r="K123" s="2" t="str">
        <f ca="1">IF(AND($H$3="ok",K$3&lt;&gt;""),menetrend!$A121+INDEX(menetrend!$E$2:$E$24,tájékoztató!K$3),"")</f>
        <v/>
      </c>
      <c r="L123" s="2">
        <f ca="1">IF(AND($H$3="ok",L$3&lt;&gt;""),menetrend!$A121+INDEX(menetrend!$E$2:$E$24,tájékoztató!L$3),"")</f>
        <v>0.69166666666666676</v>
      </c>
      <c r="M123" s="2">
        <f t="shared" ca="1" si="4"/>
        <v>0.67638888888888893</v>
      </c>
      <c r="N123" s="2">
        <f t="shared" ca="1" si="5"/>
        <v>0.69166666666666676</v>
      </c>
      <c r="O123" s="3">
        <f t="shared" ca="1" si="6"/>
        <v>8</v>
      </c>
      <c r="P123">
        <f t="shared" ca="1" si="7"/>
        <v>21</v>
      </c>
    </row>
    <row r="124" spans="9:16">
      <c r="I124" s="2">
        <f ca="1">IF(AND($H$3="ok",I$3&lt;&gt;""),menetrend!$A122+INDEX(menetrend!$E$2:$E$24,tájékoztató!I$3),"")</f>
        <v>0.6791666666666667</v>
      </c>
      <c r="J124" s="2">
        <f ca="1">IF(AND($H$3="ok",J$3&lt;&gt;""),menetrend!$A122+INDEX(menetrend!$E$2:$E$24,tájékoztató!J$3),"")</f>
        <v>0.68819444444444455</v>
      </c>
      <c r="K124" s="2" t="str">
        <f ca="1">IF(AND($H$3="ok",K$3&lt;&gt;""),menetrend!$A122+INDEX(menetrend!$E$2:$E$24,tájékoztató!K$3),"")</f>
        <v/>
      </c>
      <c r="L124" s="2">
        <f ca="1">IF(AND($H$3="ok",L$3&lt;&gt;""),menetrend!$A122+INDEX(menetrend!$E$2:$E$24,tájékoztató!L$3),"")</f>
        <v>0.69444444444444453</v>
      </c>
      <c r="M124" s="2">
        <f t="shared" ca="1" si="4"/>
        <v>0.6791666666666667</v>
      </c>
      <c r="N124" s="2">
        <f t="shared" ca="1" si="5"/>
        <v>0.69444444444444453</v>
      </c>
      <c r="O124" s="3">
        <f t="shared" ca="1" si="6"/>
        <v>8</v>
      </c>
      <c r="P124">
        <f t="shared" ca="1" si="7"/>
        <v>21</v>
      </c>
    </row>
    <row r="125" spans="9:16">
      <c r="I125" s="2">
        <f ca="1">IF(AND($H$3="ok",I$3&lt;&gt;""),menetrend!$A123+INDEX(menetrend!$E$2:$E$24,tájékoztató!I$3),"")</f>
        <v>0.68194444444444446</v>
      </c>
      <c r="J125" s="2">
        <f ca="1">IF(AND($H$3="ok",J$3&lt;&gt;""),menetrend!$A123+INDEX(menetrend!$E$2:$E$24,tájékoztató!J$3),"")</f>
        <v>0.69097222222222232</v>
      </c>
      <c r="K125" s="2" t="str">
        <f ca="1">IF(AND($H$3="ok",K$3&lt;&gt;""),menetrend!$A123+INDEX(menetrend!$E$2:$E$24,tájékoztató!K$3),"")</f>
        <v/>
      </c>
      <c r="L125" s="2">
        <f ca="1">IF(AND($H$3="ok",L$3&lt;&gt;""),menetrend!$A123+INDEX(menetrend!$E$2:$E$24,tájékoztató!L$3),"")</f>
        <v>0.6972222222222223</v>
      </c>
      <c r="M125" s="2">
        <f t="shared" ca="1" si="4"/>
        <v>0.68194444444444446</v>
      </c>
      <c r="N125" s="2">
        <f t="shared" ca="1" si="5"/>
        <v>0.6972222222222223</v>
      </c>
      <c r="O125" s="3">
        <f t="shared" ca="1" si="6"/>
        <v>8</v>
      </c>
      <c r="P125">
        <f t="shared" ca="1" si="7"/>
        <v>21</v>
      </c>
    </row>
    <row r="126" spans="9:16">
      <c r="I126" s="2">
        <f ca="1">IF(AND($H$3="ok",I$3&lt;&gt;""),menetrend!$A124+INDEX(menetrend!$E$2:$E$24,tájékoztató!I$3),"")</f>
        <v>0.68611111111111101</v>
      </c>
      <c r="J126" s="2">
        <f ca="1">IF(AND($H$3="ok",J$3&lt;&gt;""),menetrend!$A124+INDEX(menetrend!$E$2:$E$24,tájékoztató!J$3),"")</f>
        <v>0.69513888888888886</v>
      </c>
      <c r="K126" s="2" t="str">
        <f ca="1">IF(AND($H$3="ok",K$3&lt;&gt;""),menetrend!$A124+INDEX(menetrend!$E$2:$E$24,tájékoztató!K$3),"")</f>
        <v/>
      </c>
      <c r="L126" s="2">
        <f ca="1">IF(AND($H$3="ok",L$3&lt;&gt;""),menetrend!$A124+INDEX(menetrend!$E$2:$E$24,tájékoztató!L$3),"")</f>
        <v>0.70138888888888884</v>
      </c>
      <c r="M126" s="2">
        <f t="shared" ca="1" si="4"/>
        <v>0.68611111111111101</v>
      </c>
      <c r="N126" s="2">
        <f t="shared" ca="1" si="5"/>
        <v>0.70138888888888884</v>
      </c>
      <c r="O126" s="3">
        <f t="shared" ca="1" si="6"/>
        <v>8</v>
      </c>
      <c r="P126">
        <f t="shared" ca="1" si="7"/>
        <v>21</v>
      </c>
    </row>
    <row r="127" spans="9:16">
      <c r="I127" s="2">
        <f ca="1">IF(AND($H$3="ok",I$3&lt;&gt;""),menetrend!$A125+INDEX(menetrend!$E$2:$E$24,tájékoztató!I$3),"")</f>
        <v>0.68888888888888877</v>
      </c>
      <c r="J127" s="2">
        <f ca="1">IF(AND($H$3="ok",J$3&lt;&gt;""),menetrend!$A125+INDEX(menetrend!$E$2:$E$24,tájékoztató!J$3),"")</f>
        <v>0.69791666666666663</v>
      </c>
      <c r="K127" s="2" t="str">
        <f ca="1">IF(AND($H$3="ok",K$3&lt;&gt;""),menetrend!$A125+INDEX(menetrend!$E$2:$E$24,tájékoztató!K$3),"")</f>
        <v/>
      </c>
      <c r="L127" s="2">
        <f ca="1">IF(AND($H$3="ok",L$3&lt;&gt;""),menetrend!$A125+INDEX(menetrend!$E$2:$E$24,tájékoztató!L$3),"")</f>
        <v>0.70416666666666661</v>
      </c>
      <c r="M127" s="2">
        <f t="shared" ca="1" si="4"/>
        <v>0.68888888888888877</v>
      </c>
      <c r="N127" s="2">
        <f t="shared" ca="1" si="5"/>
        <v>0.70416666666666661</v>
      </c>
      <c r="O127" s="3">
        <f t="shared" ca="1" si="6"/>
        <v>8</v>
      </c>
      <c r="P127">
        <f t="shared" ca="1" si="7"/>
        <v>21</v>
      </c>
    </row>
    <row r="128" spans="9:16">
      <c r="I128" s="2">
        <f ca="1">IF(AND($H$3="ok",I$3&lt;&gt;""),menetrend!$A126+INDEX(menetrend!$E$2:$E$24,tájékoztató!I$3),"")</f>
        <v>0.69305555555555554</v>
      </c>
      <c r="J128" s="2">
        <f ca="1">IF(AND($H$3="ok",J$3&lt;&gt;""),menetrend!$A126+INDEX(menetrend!$E$2:$E$24,tájékoztató!J$3),"")</f>
        <v>0.70208333333333339</v>
      </c>
      <c r="K128" s="2" t="str">
        <f ca="1">IF(AND($H$3="ok",K$3&lt;&gt;""),menetrend!$A126+INDEX(menetrend!$E$2:$E$24,tájékoztató!K$3),"")</f>
        <v/>
      </c>
      <c r="L128" s="2">
        <f ca="1">IF(AND($H$3="ok",L$3&lt;&gt;""),menetrend!$A126+INDEX(menetrend!$E$2:$E$24,tájékoztató!L$3),"")</f>
        <v>0.70833333333333337</v>
      </c>
      <c r="M128" s="2">
        <f t="shared" ca="1" si="4"/>
        <v>0.69305555555555554</v>
      </c>
      <c r="N128" s="2">
        <f t="shared" ca="1" si="5"/>
        <v>0.70833333333333337</v>
      </c>
      <c r="O128" s="3">
        <f t="shared" ca="1" si="6"/>
        <v>8</v>
      </c>
      <c r="P128">
        <f t="shared" ca="1" si="7"/>
        <v>21</v>
      </c>
    </row>
    <row r="129" spans="9:16">
      <c r="I129" s="2">
        <f ca="1">IF(AND($H$3="ok",I$3&lt;&gt;""),menetrend!$A127+INDEX(menetrend!$E$2:$E$24,tájékoztató!I$3),"")</f>
        <v>0.6972222222222223</v>
      </c>
      <c r="J129" s="2">
        <f ca="1">IF(AND($H$3="ok",J$3&lt;&gt;""),menetrend!$A127+INDEX(menetrend!$E$2:$E$24,tájékoztató!J$3),"")</f>
        <v>0.70625000000000016</v>
      </c>
      <c r="K129" s="2" t="str">
        <f ca="1">IF(AND($H$3="ok",K$3&lt;&gt;""),menetrend!$A127+INDEX(menetrend!$E$2:$E$24,tájékoztató!K$3),"")</f>
        <v/>
      </c>
      <c r="L129" s="2">
        <f ca="1">IF(AND($H$3="ok",L$3&lt;&gt;""),menetrend!$A127+INDEX(menetrend!$E$2:$E$24,tájékoztató!L$3),"")</f>
        <v>0.71250000000000013</v>
      </c>
      <c r="M129" s="2">
        <f t="shared" ca="1" si="4"/>
        <v>0.6972222222222223</v>
      </c>
      <c r="N129" s="2">
        <f t="shared" ca="1" si="5"/>
        <v>0.71250000000000013</v>
      </c>
      <c r="O129" s="3">
        <f t="shared" ca="1" si="6"/>
        <v>8</v>
      </c>
      <c r="P129">
        <f t="shared" ca="1" si="7"/>
        <v>21</v>
      </c>
    </row>
    <row r="130" spans="9:16">
      <c r="I130" s="2">
        <f ca="1">IF(AND($H$3="ok",I$3&lt;&gt;""),menetrend!$A128+INDEX(menetrend!$E$2:$E$24,tájékoztató!I$3),"")</f>
        <v>0.70138888888888884</v>
      </c>
      <c r="J130" s="2">
        <f ca="1">IF(AND($H$3="ok",J$3&lt;&gt;""),menetrend!$A128+INDEX(menetrend!$E$2:$E$24,tájékoztató!J$3),"")</f>
        <v>0.7104166666666667</v>
      </c>
      <c r="K130" s="2" t="str">
        <f ca="1">IF(AND($H$3="ok",K$3&lt;&gt;""),menetrend!$A128+INDEX(menetrend!$E$2:$E$24,tájékoztató!K$3),"")</f>
        <v/>
      </c>
      <c r="L130" s="2">
        <f ca="1">IF(AND($H$3="ok",L$3&lt;&gt;""),menetrend!$A128+INDEX(menetrend!$E$2:$E$24,tájékoztató!L$3),"")</f>
        <v>0.71666666666666667</v>
      </c>
      <c r="M130" s="2">
        <f t="shared" ca="1" si="4"/>
        <v>0.70138888888888884</v>
      </c>
      <c r="N130" s="2">
        <f t="shared" ca="1" si="5"/>
        <v>0.71666666666666667</v>
      </c>
      <c r="O130" s="3">
        <f t="shared" ca="1" si="6"/>
        <v>8</v>
      </c>
      <c r="P130">
        <f t="shared" ca="1" si="7"/>
        <v>21</v>
      </c>
    </row>
    <row r="131" spans="9:16">
      <c r="I131" s="2">
        <f ca="1">IF(AND($H$3="ok",I$3&lt;&gt;""),menetrend!$A129+INDEX(menetrend!$E$2:$E$24,tájékoztató!I$3),"")</f>
        <v>0.7055555555555556</v>
      </c>
      <c r="J131" s="2">
        <f ca="1">IF(AND($H$3="ok",J$3&lt;&gt;""),menetrend!$A129+INDEX(menetrend!$E$2:$E$24,tájékoztató!J$3),"")</f>
        <v>0.71458333333333346</v>
      </c>
      <c r="K131" s="2" t="str">
        <f ca="1">IF(AND($H$3="ok",K$3&lt;&gt;""),menetrend!$A129+INDEX(menetrend!$E$2:$E$24,tájékoztató!K$3),"")</f>
        <v/>
      </c>
      <c r="L131" s="2">
        <f ca="1">IF(AND($H$3="ok",L$3&lt;&gt;""),menetrend!$A129+INDEX(menetrend!$E$2:$E$24,tájékoztató!L$3),"")</f>
        <v>0.72083333333333344</v>
      </c>
      <c r="M131" s="2">
        <f t="shared" ca="1" si="4"/>
        <v>0.7055555555555556</v>
      </c>
      <c r="N131" s="2">
        <f t="shared" ca="1" si="5"/>
        <v>0.72083333333333344</v>
      </c>
      <c r="O131" s="3">
        <f t="shared" ca="1" si="6"/>
        <v>8</v>
      </c>
      <c r="P131">
        <f t="shared" ca="1" si="7"/>
        <v>21</v>
      </c>
    </row>
    <row r="132" spans="9:16">
      <c r="I132" s="2">
        <f ca="1">IF(AND($H$3="ok",I$3&lt;&gt;""),menetrend!$A130+INDEX(menetrend!$E$2:$E$24,tájékoztató!I$3),"")</f>
        <v>0.70833333333333337</v>
      </c>
      <c r="J132" s="2">
        <f ca="1">IF(AND($H$3="ok",J$3&lt;&gt;""),menetrend!$A130+INDEX(menetrend!$E$2:$E$24,tájékoztató!J$3),"")</f>
        <v>0.71736111111111123</v>
      </c>
      <c r="K132" s="2" t="str">
        <f ca="1">IF(AND($H$3="ok",K$3&lt;&gt;""),menetrend!$A130+INDEX(menetrend!$E$2:$E$24,tájékoztató!K$3),"")</f>
        <v/>
      </c>
      <c r="L132" s="2">
        <f ca="1">IF(AND($H$3="ok",L$3&lt;&gt;""),menetrend!$A130+INDEX(menetrend!$E$2:$E$24,tájékoztató!L$3),"")</f>
        <v>0.7236111111111112</v>
      </c>
      <c r="M132" s="2">
        <f t="shared" ca="1" si="4"/>
        <v>0.70833333333333337</v>
      </c>
      <c r="N132" s="2">
        <f t="shared" ca="1" si="5"/>
        <v>0.7236111111111112</v>
      </c>
      <c r="O132" s="3">
        <f t="shared" ca="1" si="6"/>
        <v>8</v>
      </c>
      <c r="P132">
        <f t="shared" ca="1" si="7"/>
        <v>21</v>
      </c>
    </row>
    <row r="133" spans="9:16">
      <c r="I133" s="2">
        <f ca="1">IF(AND($H$3="ok",I$3&lt;&gt;""),menetrend!$A131+INDEX(menetrend!$E$2:$E$24,tájékoztató!I$3),"")</f>
        <v>0.71249999999999991</v>
      </c>
      <c r="J133" s="2">
        <f ca="1">IF(AND($H$3="ok",J$3&lt;&gt;""),menetrend!$A131+INDEX(menetrend!$E$2:$E$24,tájékoztató!J$3),"")</f>
        <v>0.72152777777777777</v>
      </c>
      <c r="K133" s="2" t="str">
        <f ca="1">IF(AND($H$3="ok",K$3&lt;&gt;""),menetrend!$A131+INDEX(menetrend!$E$2:$E$24,tájékoztató!K$3),"")</f>
        <v/>
      </c>
      <c r="L133" s="2">
        <f ca="1">IF(AND($H$3="ok",L$3&lt;&gt;""),menetrend!$A131+INDEX(menetrend!$E$2:$E$24,tájékoztató!L$3),"")</f>
        <v>0.72777777777777775</v>
      </c>
      <c r="M133" s="2">
        <f t="shared" ref="M133:M175" ca="1" si="8">IF(I133="",IF(J133="","",IF(J133&gt;=$B$2,J133,"")),IF(J133="",IF(I133&gt;=$B$2,I133,""),IF(I133&gt;=$B$2,IF(J133&gt;=$B$2,MIN(I133:J133),I133),IF(J133&gt;=$B$2,J133,""))))</f>
        <v>0.71249999999999991</v>
      </c>
      <c r="N133" s="2">
        <f t="shared" ref="N133:N175" ca="1" si="9">IF(M133="","",MIN(K133:L133))</f>
        <v>0.72777777777777775</v>
      </c>
      <c r="O133" s="3">
        <f t="shared" ref="O133:O175" ca="1" si="10">IF(M133&lt;&gt;"",IF(M133=I133,$I$3,IF(M133=J133,$J$3,"")),"")</f>
        <v>8</v>
      </c>
      <c r="P133">
        <f t="shared" ref="P133:P175" ca="1" si="11">IF(N133&lt;&gt;"",IF(N133=K133,$K$3,IF(N133=L133,$L$3,"")),"")</f>
        <v>21</v>
      </c>
    </row>
    <row r="134" spans="9:16">
      <c r="I134" s="2">
        <f ca="1">IF(AND($H$3="ok",I$3&lt;&gt;""),menetrend!$A132+INDEX(menetrend!$E$2:$E$24,tájékoztató!I$3),"")</f>
        <v>0.71666666666666667</v>
      </c>
      <c r="J134" s="2">
        <f ca="1">IF(AND($H$3="ok",J$3&lt;&gt;""),menetrend!$A132+INDEX(menetrend!$E$2:$E$24,tájékoztató!J$3),"")</f>
        <v>0.72569444444444453</v>
      </c>
      <c r="K134" s="2" t="str">
        <f ca="1">IF(AND($H$3="ok",K$3&lt;&gt;""),menetrend!$A132+INDEX(menetrend!$E$2:$E$24,tájékoztató!K$3),"")</f>
        <v/>
      </c>
      <c r="L134" s="2">
        <f ca="1">IF(AND($H$3="ok",L$3&lt;&gt;""),menetrend!$A132+INDEX(menetrend!$E$2:$E$24,tájékoztató!L$3),"")</f>
        <v>0.73194444444444451</v>
      </c>
      <c r="M134" s="2">
        <f t="shared" ca="1" si="8"/>
        <v>0.71666666666666667</v>
      </c>
      <c r="N134" s="2">
        <f t="shared" ca="1" si="9"/>
        <v>0.73194444444444451</v>
      </c>
      <c r="O134" s="3">
        <f t="shared" ca="1" si="10"/>
        <v>8</v>
      </c>
      <c r="P134">
        <f t="shared" ca="1" si="11"/>
        <v>21</v>
      </c>
    </row>
    <row r="135" spans="9:16">
      <c r="I135" s="2">
        <f ca="1">IF(AND($H$3="ok",I$3&lt;&gt;""),menetrend!$A133+INDEX(menetrend!$E$2:$E$24,tájékoztató!I$3),"")</f>
        <v>0.72083333333333333</v>
      </c>
      <c r="J135" s="2">
        <f ca="1">IF(AND($H$3="ok",J$3&lt;&gt;""),menetrend!$A133+INDEX(menetrend!$E$2:$E$24,tájékoztató!J$3),"")</f>
        <v>0.72986111111111118</v>
      </c>
      <c r="K135" s="2" t="str">
        <f ca="1">IF(AND($H$3="ok",K$3&lt;&gt;""),menetrend!$A133+INDEX(menetrend!$E$2:$E$24,tájékoztató!K$3),"")</f>
        <v/>
      </c>
      <c r="L135" s="2">
        <f ca="1">IF(AND($H$3="ok",L$3&lt;&gt;""),menetrend!$A133+INDEX(menetrend!$E$2:$E$24,tájékoztató!L$3),"")</f>
        <v>0.73611111111111116</v>
      </c>
      <c r="M135" s="2">
        <f t="shared" ca="1" si="8"/>
        <v>0.72083333333333333</v>
      </c>
      <c r="N135" s="2">
        <f t="shared" ca="1" si="9"/>
        <v>0.73611111111111116</v>
      </c>
      <c r="O135" s="3">
        <f t="shared" ca="1" si="10"/>
        <v>8</v>
      </c>
      <c r="P135">
        <f t="shared" ca="1" si="11"/>
        <v>21</v>
      </c>
    </row>
    <row r="136" spans="9:16">
      <c r="I136" s="2">
        <f ca="1">IF(AND($H$3="ok",I$3&lt;&gt;""),menetrend!$A134+INDEX(menetrend!$E$2:$E$24,tájékoztató!I$3),"")</f>
        <v>0.72499999999999998</v>
      </c>
      <c r="J136" s="2">
        <f ca="1">IF(AND($H$3="ok",J$3&lt;&gt;""),menetrend!$A134+INDEX(menetrend!$E$2:$E$24,tájékoztató!J$3),"")</f>
        <v>0.73402777777777783</v>
      </c>
      <c r="K136" s="2" t="str">
        <f ca="1">IF(AND($H$3="ok",K$3&lt;&gt;""),menetrend!$A134+INDEX(menetrend!$E$2:$E$24,tájékoztató!K$3),"")</f>
        <v/>
      </c>
      <c r="L136" s="2">
        <f ca="1">IF(AND($H$3="ok",L$3&lt;&gt;""),menetrend!$A134+INDEX(menetrend!$E$2:$E$24,tájékoztató!L$3),"")</f>
        <v>0.74027777777777781</v>
      </c>
      <c r="M136" s="2">
        <f t="shared" ca="1" si="8"/>
        <v>0.72499999999999998</v>
      </c>
      <c r="N136" s="2">
        <f t="shared" ca="1" si="9"/>
        <v>0.74027777777777781</v>
      </c>
      <c r="O136" s="3">
        <f t="shared" ca="1" si="10"/>
        <v>8</v>
      </c>
      <c r="P136">
        <f t="shared" ca="1" si="11"/>
        <v>21</v>
      </c>
    </row>
    <row r="137" spans="9:16">
      <c r="I137" s="2">
        <f ca="1">IF(AND($H$3="ok",I$3&lt;&gt;""),menetrend!$A135+INDEX(menetrend!$E$2:$E$24,tájékoztató!I$3),"")</f>
        <v>0.72777777777777775</v>
      </c>
      <c r="J137" s="2">
        <f ca="1">IF(AND($H$3="ok",J$3&lt;&gt;""),menetrend!$A135+INDEX(menetrend!$E$2:$E$24,tájékoztató!J$3),"")</f>
        <v>0.7368055555555556</v>
      </c>
      <c r="K137" s="2" t="str">
        <f ca="1">IF(AND($H$3="ok",K$3&lt;&gt;""),menetrend!$A135+INDEX(menetrend!$E$2:$E$24,tájékoztató!K$3),"")</f>
        <v/>
      </c>
      <c r="L137" s="2">
        <f ca="1">IF(AND($H$3="ok",L$3&lt;&gt;""),menetrend!$A135+INDEX(menetrend!$E$2:$E$24,tájékoztató!L$3),"")</f>
        <v>0.74305555555555558</v>
      </c>
      <c r="M137" s="2">
        <f t="shared" ca="1" si="8"/>
        <v>0.72777777777777775</v>
      </c>
      <c r="N137" s="2">
        <f t="shared" ca="1" si="9"/>
        <v>0.74305555555555558</v>
      </c>
      <c r="O137" s="3">
        <f t="shared" ca="1" si="10"/>
        <v>8</v>
      </c>
      <c r="P137">
        <f t="shared" ca="1" si="11"/>
        <v>21</v>
      </c>
    </row>
    <row r="138" spans="9:16">
      <c r="I138" s="2">
        <f ca="1">IF(AND($H$3="ok",I$3&lt;&gt;""),menetrend!$A136+INDEX(menetrend!$E$2:$E$24,tájékoztató!I$3),"")</f>
        <v>0.7319444444444444</v>
      </c>
      <c r="J138" s="2">
        <f ca="1">IF(AND($H$3="ok",J$3&lt;&gt;""),menetrend!$A136+INDEX(menetrend!$E$2:$E$24,tájékoztató!J$3),"")</f>
        <v>0.74097222222222225</v>
      </c>
      <c r="K138" s="2" t="str">
        <f ca="1">IF(AND($H$3="ok",K$3&lt;&gt;""),menetrend!$A136+INDEX(menetrend!$E$2:$E$24,tájékoztató!K$3),"")</f>
        <v/>
      </c>
      <c r="L138" s="2">
        <f ca="1">IF(AND($H$3="ok",L$3&lt;&gt;""),menetrend!$A136+INDEX(menetrend!$E$2:$E$24,tájékoztató!L$3),"")</f>
        <v>0.74722222222222223</v>
      </c>
      <c r="M138" s="2">
        <f t="shared" ca="1" si="8"/>
        <v>0.7319444444444444</v>
      </c>
      <c r="N138" s="2">
        <f t="shared" ca="1" si="9"/>
        <v>0.74722222222222223</v>
      </c>
      <c r="O138" s="3">
        <f t="shared" ca="1" si="10"/>
        <v>8</v>
      </c>
      <c r="P138">
        <f t="shared" ca="1" si="11"/>
        <v>21</v>
      </c>
    </row>
    <row r="139" spans="9:16">
      <c r="I139" s="2">
        <f ca="1">IF(AND($H$3="ok",I$3&lt;&gt;""),menetrend!$A137+INDEX(menetrend!$E$2:$E$24,tájékoztató!I$3),"")</f>
        <v>0.73472222222222217</v>
      </c>
      <c r="J139" s="2">
        <f ca="1">IF(AND($H$3="ok",J$3&lt;&gt;""),menetrend!$A137+INDEX(menetrend!$E$2:$E$24,tájékoztató!J$3),"")</f>
        <v>0.74375000000000002</v>
      </c>
      <c r="K139" s="2" t="str">
        <f ca="1">IF(AND($H$3="ok",K$3&lt;&gt;""),menetrend!$A137+INDEX(menetrend!$E$2:$E$24,tájékoztató!K$3),"")</f>
        <v/>
      </c>
      <c r="L139" s="2">
        <f ca="1">IF(AND($H$3="ok",L$3&lt;&gt;""),menetrend!$A137+INDEX(menetrend!$E$2:$E$24,tájékoztató!L$3),"")</f>
        <v>0.75</v>
      </c>
      <c r="M139" s="2">
        <f t="shared" ca="1" si="8"/>
        <v>0.73472222222222217</v>
      </c>
      <c r="N139" s="2">
        <f t="shared" ca="1" si="9"/>
        <v>0.75</v>
      </c>
      <c r="O139" s="3">
        <f t="shared" ca="1" si="10"/>
        <v>8</v>
      </c>
      <c r="P139">
        <f t="shared" ca="1" si="11"/>
        <v>21</v>
      </c>
    </row>
    <row r="140" spans="9:16">
      <c r="I140" s="2">
        <f ca="1">IF(AND($H$3="ok",I$3&lt;&gt;""),menetrend!$A138+INDEX(menetrend!$E$2:$E$24,tájékoztató!I$3),"")</f>
        <v>0.73749999999999993</v>
      </c>
      <c r="J140" s="2">
        <f ca="1">IF(AND($H$3="ok",J$3&lt;&gt;""),menetrend!$A138+INDEX(menetrend!$E$2:$E$24,tájékoztató!J$3),"")</f>
        <v>0.74652777777777779</v>
      </c>
      <c r="K140" s="2" t="str">
        <f ca="1">IF(AND($H$3="ok",K$3&lt;&gt;""),menetrend!$A138+INDEX(menetrend!$E$2:$E$24,tájékoztató!K$3),"")</f>
        <v/>
      </c>
      <c r="L140" s="2">
        <f ca="1">IF(AND($H$3="ok",L$3&lt;&gt;""),menetrend!$A138+INDEX(menetrend!$E$2:$E$24,tájékoztató!L$3),"")</f>
        <v>0.75277777777777777</v>
      </c>
      <c r="M140" s="2">
        <f t="shared" ca="1" si="8"/>
        <v>0.73749999999999993</v>
      </c>
      <c r="N140" s="2">
        <f t="shared" ca="1" si="9"/>
        <v>0.75277777777777777</v>
      </c>
      <c r="O140" s="3">
        <f t="shared" ca="1" si="10"/>
        <v>8</v>
      </c>
      <c r="P140">
        <f t="shared" ca="1" si="11"/>
        <v>21</v>
      </c>
    </row>
    <row r="141" spans="9:16">
      <c r="I141" s="2">
        <f ca="1">IF(AND($H$3="ok",I$3&lt;&gt;""),menetrend!$A139+INDEX(menetrend!$E$2:$E$24,tájékoztató!I$3),"")</f>
        <v>0.7416666666666667</v>
      </c>
      <c r="J141" s="2">
        <f ca="1">IF(AND($H$3="ok",J$3&lt;&gt;""),menetrend!$A139+INDEX(menetrend!$E$2:$E$24,tájékoztató!J$3),"")</f>
        <v>0.75069444444444455</v>
      </c>
      <c r="K141" s="2" t="str">
        <f ca="1">IF(AND($H$3="ok",K$3&lt;&gt;""),menetrend!$A139+INDEX(menetrend!$E$2:$E$24,tájékoztató!K$3),"")</f>
        <v/>
      </c>
      <c r="L141" s="2">
        <f ca="1">IF(AND($H$3="ok",L$3&lt;&gt;""),menetrend!$A139+INDEX(menetrend!$E$2:$E$24,tájékoztató!L$3),"")</f>
        <v>0.75694444444444453</v>
      </c>
      <c r="M141" s="2">
        <f t="shared" ca="1" si="8"/>
        <v>0.7416666666666667</v>
      </c>
      <c r="N141" s="2">
        <f t="shared" ca="1" si="9"/>
        <v>0.75694444444444453</v>
      </c>
      <c r="O141" s="3">
        <f t="shared" ca="1" si="10"/>
        <v>8</v>
      </c>
      <c r="P141">
        <f t="shared" ca="1" si="11"/>
        <v>21</v>
      </c>
    </row>
    <row r="142" spans="9:16">
      <c r="I142" s="2">
        <f ca="1">IF(AND($H$3="ok",I$3&lt;&gt;""),menetrend!$A140+INDEX(menetrend!$E$2:$E$24,tájékoztató!I$3),"")</f>
        <v>0.74583333333333324</v>
      </c>
      <c r="J142" s="2">
        <f ca="1">IF(AND($H$3="ok",J$3&lt;&gt;""),menetrend!$A140+INDEX(menetrend!$E$2:$E$24,tájékoztató!J$3),"")</f>
        <v>0.75486111111111109</v>
      </c>
      <c r="K142" s="2" t="str">
        <f ca="1">IF(AND($H$3="ok",K$3&lt;&gt;""),menetrend!$A140+INDEX(menetrend!$E$2:$E$24,tájékoztató!K$3),"")</f>
        <v/>
      </c>
      <c r="L142" s="2">
        <f ca="1">IF(AND($H$3="ok",L$3&lt;&gt;""),menetrend!$A140+INDEX(menetrend!$E$2:$E$24,tájékoztató!L$3),"")</f>
        <v>0.76111111111111107</v>
      </c>
      <c r="M142" s="2">
        <f t="shared" ca="1" si="8"/>
        <v>0.74583333333333324</v>
      </c>
      <c r="N142" s="2">
        <f t="shared" ca="1" si="9"/>
        <v>0.76111111111111107</v>
      </c>
      <c r="O142" s="3">
        <f t="shared" ca="1" si="10"/>
        <v>8</v>
      </c>
      <c r="P142">
        <f t="shared" ca="1" si="11"/>
        <v>21</v>
      </c>
    </row>
    <row r="143" spans="9:16">
      <c r="I143" s="2">
        <f ca="1">IF(AND($H$3="ok",I$3&lt;&gt;""),menetrend!$A141+INDEX(menetrend!$E$2:$E$24,tájékoztató!I$3),"")</f>
        <v>0.75</v>
      </c>
      <c r="J143" s="2">
        <f ca="1">IF(AND($H$3="ok",J$3&lt;&gt;""),menetrend!$A141+INDEX(menetrend!$E$2:$E$24,tájékoztató!J$3),"")</f>
        <v>0.75902777777777786</v>
      </c>
      <c r="K143" s="2" t="str">
        <f ca="1">IF(AND($H$3="ok",K$3&lt;&gt;""),menetrend!$A141+INDEX(menetrend!$E$2:$E$24,tájékoztató!K$3),"")</f>
        <v/>
      </c>
      <c r="L143" s="2">
        <f ca="1">IF(AND($H$3="ok",L$3&lt;&gt;""),menetrend!$A141+INDEX(menetrend!$E$2:$E$24,tájékoztató!L$3),"")</f>
        <v>0.76527777777777783</v>
      </c>
      <c r="M143" s="2">
        <f t="shared" ca="1" si="8"/>
        <v>0.75</v>
      </c>
      <c r="N143" s="2">
        <f t="shared" ca="1" si="9"/>
        <v>0.76527777777777783</v>
      </c>
      <c r="O143" s="3">
        <f t="shared" ca="1" si="10"/>
        <v>8</v>
      </c>
      <c r="P143">
        <f t="shared" ca="1" si="11"/>
        <v>21</v>
      </c>
    </row>
    <row r="144" spans="9:16">
      <c r="I144" s="2">
        <f ca="1">IF(AND($H$3="ok",I$3&lt;&gt;""),menetrend!$A142+INDEX(menetrend!$E$2:$E$24,tájékoztató!I$3),"")</f>
        <v>0.75416666666666654</v>
      </c>
      <c r="J144" s="2">
        <f ca="1">IF(AND($H$3="ok",J$3&lt;&gt;""),menetrend!$A142+INDEX(menetrend!$E$2:$E$24,tájékoztató!J$3),"")</f>
        <v>0.7631944444444444</v>
      </c>
      <c r="K144" s="2" t="str">
        <f ca="1">IF(AND($H$3="ok",K$3&lt;&gt;""),menetrend!$A142+INDEX(menetrend!$E$2:$E$24,tájékoztató!K$3),"")</f>
        <v/>
      </c>
      <c r="L144" s="2">
        <f ca="1">IF(AND($H$3="ok",L$3&lt;&gt;""),menetrend!$A142+INDEX(menetrend!$E$2:$E$24,tájékoztató!L$3),"")</f>
        <v>0.76944444444444438</v>
      </c>
      <c r="M144" s="2">
        <f t="shared" ca="1" si="8"/>
        <v>0.75416666666666654</v>
      </c>
      <c r="N144" s="2">
        <f t="shared" ca="1" si="9"/>
        <v>0.76944444444444438</v>
      </c>
      <c r="O144" s="3">
        <f t="shared" ca="1" si="10"/>
        <v>8</v>
      </c>
      <c r="P144">
        <f t="shared" ca="1" si="11"/>
        <v>21</v>
      </c>
    </row>
    <row r="145" spans="9:16">
      <c r="I145" s="2">
        <f ca="1">IF(AND($H$3="ok",I$3&lt;&gt;""),menetrend!$A143+INDEX(menetrend!$E$2:$E$24,tájékoztató!I$3),"")</f>
        <v>0.75694444444444431</v>
      </c>
      <c r="J145" s="2">
        <f ca="1">IF(AND($H$3="ok",J$3&lt;&gt;""),menetrend!$A143+INDEX(menetrend!$E$2:$E$24,tájékoztató!J$3),"")</f>
        <v>0.76597222222222217</v>
      </c>
      <c r="K145" s="2" t="str">
        <f ca="1">IF(AND($H$3="ok",K$3&lt;&gt;""),menetrend!$A143+INDEX(menetrend!$E$2:$E$24,tájékoztató!K$3),"")</f>
        <v/>
      </c>
      <c r="L145" s="2">
        <f ca="1">IF(AND($H$3="ok",L$3&lt;&gt;""),menetrend!$A143+INDEX(menetrend!$E$2:$E$24,tájékoztató!L$3),"")</f>
        <v>0.77222222222222214</v>
      </c>
      <c r="M145" s="2">
        <f t="shared" ca="1" si="8"/>
        <v>0.75694444444444431</v>
      </c>
      <c r="N145" s="2">
        <f t="shared" ca="1" si="9"/>
        <v>0.77222222222222214</v>
      </c>
      <c r="O145" s="3">
        <f t="shared" ca="1" si="10"/>
        <v>8</v>
      </c>
      <c r="P145">
        <f t="shared" ca="1" si="11"/>
        <v>21</v>
      </c>
    </row>
    <row r="146" spans="9:16">
      <c r="I146" s="2">
        <f ca="1">IF(AND($H$3="ok",I$3&lt;&gt;""),menetrend!$A144+INDEX(menetrend!$E$2:$E$24,tájékoztató!I$3),"")</f>
        <v>0.76111111111111107</v>
      </c>
      <c r="J146" s="2">
        <f ca="1">IF(AND($H$3="ok",J$3&lt;&gt;""),menetrend!$A144+INDEX(menetrend!$E$2:$E$24,tájékoztató!J$3),"")</f>
        <v>0.77013888888888893</v>
      </c>
      <c r="K146" s="2" t="str">
        <f ca="1">IF(AND($H$3="ok",K$3&lt;&gt;""),menetrend!$A144+INDEX(menetrend!$E$2:$E$24,tájékoztató!K$3),"")</f>
        <v/>
      </c>
      <c r="L146" s="2">
        <f ca="1">IF(AND($H$3="ok",L$3&lt;&gt;""),menetrend!$A144+INDEX(menetrend!$E$2:$E$24,tájékoztató!L$3),"")</f>
        <v>0.77638888888888891</v>
      </c>
      <c r="M146" s="2">
        <f t="shared" ca="1" si="8"/>
        <v>0.76111111111111107</v>
      </c>
      <c r="N146" s="2">
        <f t="shared" ca="1" si="9"/>
        <v>0.77638888888888891</v>
      </c>
      <c r="O146" s="3">
        <f t="shared" ca="1" si="10"/>
        <v>8</v>
      </c>
      <c r="P146">
        <f t="shared" ca="1" si="11"/>
        <v>21</v>
      </c>
    </row>
    <row r="147" spans="9:16">
      <c r="I147" s="2">
        <f ca="1">IF(AND($H$3="ok",I$3&lt;&gt;""),menetrend!$A145+INDEX(menetrend!$E$2:$E$24,tájékoztató!I$3),"")</f>
        <v>0.76527777777777783</v>
      </c>
      <c r="J147" s="2">
        <f ca="1">IF(AND($H$3="ok",J$3&lt;&gt;""),menetrend!$A145+INDEX(menetrend!$E$2:$E$24,tájékoztató!J$3),"")</f>
        <v>0.77430555555555569</v>
      </c>
      <c r="K147" s="2" t="str">
        <f ca="1">IF(AND($H$3="ok",K$3&lt;&gt;""),menetrend!$A145+INDEX(menetrend!$E$2:$E$24,tájékoztató!K$3),"")</f>
        <v/>
      </c>
      <c r="L147" s="2">
        <f ca="1">IF(AND($H$3="ok",L$3&lt;&gt;""),menetrend!$A145+INDEX(menetrend!$E$2:$E$24,tájékoztató!L$3),"")</f>
        <v>0.78055555555555567</v>
      </c>
      <c r="M147" s="2">
        <f t="shared" ca="1" si="8"/>
        <v>0.76527777777777783</v>
      </c>
      <c r="N147" s="2">
        <f t="shared" ca="1" si="9"/>
        <v>0.78055555555555567</v>
      </c>
      <c r="O147" s="3">
        <f t="shared" ca="1" si="10"/>
        <v>8</v>
      </c>
      <c r="P147">
        <f t="shared" ca="1" si="11"/>
        <v>21</v>
      </c>
    </row>
    <row r="148" spans="9:16">
      <c r="I148" s="2">
        <f ca="1">IF(AND($H$3="ok",I$3&lt;&gt;""),menetrend!$A146+INDEX(menetrend!$E$2:$E$24,tájékoztató!I$3),"")</f>
        <v>0.76944444444444438</v>
      </c>
      <c r="J148" s="2">
        <f ca="1">IF(AND($H$3="ok",J$3&lt;&gt;""),menetrend!$A146+INDEX(menetrend!$E$2:$E$24,tájékoztató!J$3),"")</f>
        <v>0.77847222222222223</v>
      </c>
      <c r="K148" s="2" t="str">
        <f ca="1">IF(AND($H$3="ok",K$3&lt;&gt;""),menetrend!$A146+INDEX(menetrend!$E$2:$E$24,tájékoztató!K$3),"")</f>
        <v/>
      </c>
      <c r="L148" s="2">
        <f ca="1">IF(AND($H$3="ok",L$3&lt;&gt;""),menetrend!$A146+INDEX(menetrend!$E$2:$E$24,tájékoztató!L$3),"")</f>
        <v>0.78472222222222221</v>
      </c>
      <c r="M148" s="2">
        <f t="shared" ca="1" si="8"/>
        <v>0.76944444444444438</v>
      </c>
      <c r="N148" s="2">
        <f t="shared" ca="1" si="9"/>
        <v>0.78472222222222221</v>
      </c>
      <c r="O148" s="3">
        <f t="shared" ca="1" si="10"/>
        <v>8</v>
      </c>
      <c r="P148">
        <f t="shared" ca="1" si="11"/>
        <v>21</v>
      </c>
    </row>
    <row r="149" spans="9:16">
      <c r="I149" s="2">
        <f ca="1">IF(AND($H$3="ok",I$3&lt;&gt;""),menetrend!$A147+INDEX(menetrend!$E$2:$E$24,tájékoztató!I$3),"")</f>
        <v>0.77499999999999991</v>
      </c>
      <c r="J149" s="2">
        <f ca="1">IF(AND($H$3="ok",J$3&lt;&gt;""),menetrend!$A147+INDEX(menetrend!$E$2:$E$24,tájékoztató!J$3),"")</f>
        <v>0.78402777777777777</v>
      </c>
      <c r="K149" s="2" t="str">
        <f ca="1">IF(AND($H$3="ok",K$3&lt;&gt;""),menetrend!$A147+INDEX(menetrend!$E$2:$E$24,tájékoztató!K$3),"")</f>
        <v/>
      </c>
      <c r="L149" s="2">
        <f ca="1">IF(AND($H$3="ok",L$3&lt;&gt;""),menetrend!$A147+INDEX(menetrend!$E$2:$E$24,tájékoztató!L$3),"")</f>
        <v>0.79027777777777775</v>
      </c>
      <c r="M149" s="2">
        <f t="shared" ca="1" si="8"/>
        <v>0.77499999999999991</v>
      </c>
      <c r="N149" s="2">
        <f t="shared" ca="1" si="9"/>
        <v>0.79027777777777775</v>
      </c>
      <c r="O149" s="3">
        <f t="shared" ca="1" si="10"/>
        <v>8</v>
      </c>
      <c r="P149">
        <f t="shared" ca="1" si="11"/>
        <v>21</v>
      </c>
    </row>
    <row r="150" spans="9:16">
      <c r="I150" s="2">
        <f ca="1">IF(AND($H$3="ok",I$3&lt;&gt;""),menetrend!$A148+INDEX(menetrend!$E$2:$E$24,tájékoztató!I$3),"")</f>
        <v>0.78055555555555556</v>
      </c>
      <c r="J150" s="2">
        <f ca="1">IF(AND($H$3="ok",J$3&lt;&gt;""),menetrend!$A148+INDEX(menetrend!$E$2:$E$24,tájékoztató!J$3),"")</f>
        <v>0.78958333333333341</v>
      </c>
      <c r="K150" s="2" t="str">
        <f ca="1">IF(AND($H$3="ok",K$3&lt;&gt;""),menetrend!$A148+INDEX(menetrend!$E$2:$E$24,tájékoztató!K$3),"")</f>
        <v/>
      </c>
      <c r="L150" s="2">
        <f ca="1">IF(AND($H$3="ok",L$3&lt;&gt;""),menetrend!$A148+INDEX(menetrend!$E$2:$E$24,tájékoztató!L$3),"")</f>
        <v>0.79583333333333339</v>
      </c>
      <c r="M150" s="2">
        <f t="shared" ca="1" si="8"/>
        <v>0.78055555555555556</v>
      </c>
      <c r="N150" s="2">
        <f t="shared" ca="1" si="9"/>
        <v>0.79583333333333339</v>
      </c>
      <c r="O150" s="3">
        <f t="shared" ca="1" si="10"/>
        <v>8</v>
      </c>
      <c r="P150">
        <f t="shared" ca="1" si="11"/>
        <v>21</v>
      </c>
    </row>
    <row r="151" spans="9:16">
      <c r="I151" s="2">
        <f ca="1">IF(AND($H$3="ok",I$3&lt;&gt;""),menetrend!$A149+INDEX(menetrend!$E$2:$E$24,tájékoztató!I$3),"")</f>
        <v>0.78611111111111109</v>
      </c>
      <c r="J151" s="2">
        <f ca="1">IF(AND($H$3="ok",J$3&lt;&gt;""),menetrend!$A149+INDEX(menetrend!$E$2:$E$24,tájékoztató!J$3),"")</f>
        <v>0.79513888888888895</v>
      </c>
      <c r="K151" s="2" t="str">
        <f ca="1">IF(AND($H$3="ok",K$3&lt;&gt;""),menetrend!$A149+INDEX(menetrend!$E$2:$E$24,tájékoztató!K$3),"")</f>
        <v/>
      </c>
      <c r="L151" s="2">
        <f ca="1">IF(AND($H$3="ok",L$3&lt;&gt;""),menetrend!$A149+INDEX(menetrend!$E$2:$E$24,tájékoztató!L$3),"")</f>
        <v>0.80138888888888893</v>
      </c>
      <c r="M151" s="2">
        <f t="shared" ca="1" si="8"/>
        <v>0.78611111111111109</v>
      </c>
      <c r="N151" s="2">
        <f t="shared" ca="1" si="9"/>
        <v>0.80138888888888893</v>
      </c>
      <c r="O151" s="3">
        <f t="shared" ca="1" si="10"/>
        <v>8</v>
      </c>
      <c r="P151">
        <f t="shared" ca="1" si="11"/>
        <v>21</v>
      </c>
    </row>
    <row r="152" spans="9:16">
      <c r="I152" s="2">
        <f ca="1">IF(AND($H$3="ok",I$3&lt;&gt;""),menetrend!$A150+INDEX(menetrend!$E$2:$E$24,tájékoztató!I$3),"")</f>
        <v>0.79166666666666663</v>
      </c>
      <c r="J152" s="2">
        <f ca="1">IF(AND($H$3="ok",J$3&lt;&gt;""),menetrend!$A150+INDEX(menetrend!$E$2:$E$24,tájékoztató!J$3),"")</f>
        <v>0.80069444444444449</v>
      </c>
      <c r="K152" s="2" t="str">
        <f ca="1">IF(AND($H$3="ok",K$3&lt;&gt;""),menetrend!$A150+INDEX(menetrend!$E$2:$E$24,tájékoztató!K$3),"")</f>
        <v/>
      </c>
      <c r="L152" s="2">
        <f ca="1">IF(AND($H$3="ok",L$3&lt;&gt;""),menetrend!$A150+INDEX(menetrend!$E$2:$E$24,tájékoztató!L$3),"")</f>
        <v>0.80694444444444446</v>
      </c>
      <c r="M152" s="2">
        <f t="shared" ca="1" si="8"/>
        <v>0.79166666666666663</v>
      </c>
      <c r="N152" s="2">
        <f t="shared" ca="1" si="9"/>
        <v>0.80694444444444446</v>
      </c>
      <c r="O152" s="3">
        <f t="shared" ca="1" si="10"/>
        <v>8</v>
      </c>
      <c r="P152">
        <f t="shared" ca="1" si="11"/>
        <v>21</v>
      </c>
    </row>
    <row r="153" spans="9:16">
      <c r="I153" s="2">
        <f ca="1">IF(AND($H$3="ok",I$3&lt;&gt;""),menetrend!$A151+INDEX(menetrend!$E$2:$E$24,tájékoztató!I$3),"")</f>
        <v>0.79722222222222217</v>
      </c>
      <c r="J153" s="2">
        <f ca="1">IF(AND($H$3="ok",J$3&lt;&gt;""),menetrend!$A151+INDEX(menetrend!$E$2:$E$24,tájékoztató!J$3),"")</f>
        <v>0.80625000000000002</v>
      </c>
      <c r="K153" s="2" t="str">
        <f ca="1">IF(AND($H$3="ok",K$3&lt;&gt;""),menetrend!$A151+INDEX(menetrend!$E$2:$E$24,tájékoztató!K$3),"")</f>
        <v/>
      </c>
      <c r="L153" s="2">
        <f ca="1">IF(AND($H$3="ok",L$3&lt;&gt;""),menetrend!$A151+INDEX(menetrend!$E$2:$E$24,tájékoztató!L$3),"")</f>
        <v>0.8125</v>
      </c>
      <c r="M153" s="2">
        <f t="shared" ca="1" si="8"/>
        <v>0.79722222222222217</v>
      </c>
      <c r="N153" s="2">
        <f t="shared" ca="1" si="9"/>
        <v>0.8125</v>
      </c>
      <c r="O153" s="3">
        <f t="shared" ca="1" si="10"/>
        <v>8</v>
      </c>
      <c r="P153">
        <f t="shared" ca="1" si="11"/>
        <v>21</v>
      </c>
    </row>
    <row r="154" spans="9:16">
      <c r="I154" s="2">
        <f ca="1">IF(AND($H$3="ok",I$3&lt;&gt;""),menetrend!$A152+INDEX(menetrend!$E$2:$E$24,tájékoztató!I$3),"")</f>
        <v>0.8027777777777777</v>
      </c>
      <c r="J154" s="2">
        <f ca="1">IF(AND($H$3="ok",J$3&lt;&gt;""),menetrend!$A152+INDEX(menetrend!$E$2:$E$24,tájékoztató!J$3),"")</f>
        <v>0.81180555555555556</v>
      </c>
      <c r="K154" s="2" t="str">
        <f ca="1">IF(AND($H$3="ok",K$3&lt;&gt;""),menetrend!$A152+INDEX(menetrend!$E$2:$E$24,tájékoztató!K$3),"")</f>
        <v/>
      </c>
      <c r="L154" s="2">
        <f ca="1">IF(AND($H$3="ok",L$3&lt;&gt;""),menetrend!$A152+INDEX(menetrend!$E$2:$E$24,tájékoztató!L$3),"")</f>
        <v>0.81805555555555554</v>
      </c>
      <c r="M154" s="2">
        <f t="shared" ca="1" si="8"/>
        <v>0.8027777777777777</v>
      </c>
      <c r="N154" s="2">
        <f t="shared" ca="1" si="9"/>
        <v>0.81805555555555554</v>
      </c>
      <c r="O154" s="3">
        <f t="shared" ca="1" si="10"/>
        <v>8</v>
      </c>
      <c r="P154">
        <f t="shared" ca="1" si="11"/>
        <v>21</v>
      </c>
    </row>
    <row r="155" spans="9:16">
      <c r="I155" s="2">
        <f ca="1">IF(AND($H$3="ok",I$3&lt;&gt;""),menetrend!$A153+INDEX(menetrend!$E$2:$E$24,tájékoztató!I$3),"")</f>
        <v>0.80833333333333324</v>
      </c>
      <c r="J155" s="2">
        <f ca="1">IF(AND($H$3="ok",J$3&lt;&gt;""),menetrend!$A153+INDEX(menetrend!$E$2:$E$24,tájékoztató!J$3),"")</f>
        <v>0.81736111111111109</v>
      </c>
      <c r="K155" s="2" t="str">
        <f ca="1">IF(AND($H$3="ok",K$3&lt;&gt;""),menetrend!$A153+INDEX(menetrend!$E$2:$E$24,tájékoztató!K$3),"")</f>
        <v/>
      </c>
      <c r="L155" s="2">
        <f ca="1">IF(AND($H$3="ok",L$3&lt;&gt;""),menetrend!$A153+INDEX(menetrend!$E$2:$E$24,tájékoztató!L$3),"")</f>
        <v>0.82361111111111107</v>
      </c>
      <c r="M155" s="2">
        <f t="shared" ca="1" si="8"/>
        <v>0.80833333333333324</v>
      </c>
      <c r="N155" s="2">
        <f t="shared" ca="1" si="9"/>
        <v>0.82361111111111107</v>
      </c>
      <c r="O155" s="3">
        <f t="shared" ca="1" si="10"/>
        <v>8</v>
      </c>
      <c r="P155">
        <f t="shared" ca="1" si="11"/>
        <v>21</v>
      </c>
    </row>
    <row r="156" spans="9:16">
      <c r="I156" s="2">
        <f ca="1">IF(AND($H$3="ok",I$3&lt;&gt;""),menetrend!$A154+INDEX(menetrend!$E$2:$E$24,tájékoztató!I$3),"")</f>
        <v>0.81388888888888877</v>
      </c>
      <c r="J156" s="2">
        <f ca="1">IF(AND($H$3="ok",J$3&lt;&gt;""),menetrend!$A154+INDEX(menetrend!$E$2:$E$24,tájékoztató!J$3),"")</f>
        <v>0.82291666666666663</v>
      </c>
      <c r="K156" s="2" t="str">
        <f ca="1">IF(AND($H$3="ok",K$3&lt;&gt;""),menetrend!$A154+INDEX(menetrend!$E$2:$E$24,tájékoztató!K$3),"")</f>
        <v/>
      </c>
      <c r="L156" s="2">
        <f ca="1">IF(AND($H$3="ok",L$3&lt;&gt;""),menetrend!$A154+INDEX(menetrend!$E$2:$E$24,tájékoztató!L$3),"")</f>
        <v>0.82916666666666661</v>
      </c>
      <c r="M156" s="2">
        <f t="shared" ca="1" si="8"/>
        <v>0.81388888888888877</v>
      </c>
      <c r="N156" s="2">
        <f t="shared" ca="1" si="9"/>
        <v>0.82916666666666661</v>
      </c>
      <c r="O156" s="3">
        <f t="shared" ca="1" si="10"/>
        <v>8</v>
      </c>
      <c r="P156">
        <f t="shared" ca="1" si="11"/>
        <v>21</v>
      </c>
    </row>
    <row r="157" spans="9:16">
      <c r="I157" s="2">
        <f ca="1">IF(AND($H$3="ok",I$3&lt;&gt;""),menetrend!$A155+INDEX(menetrend!$E$2:$E$24,tájékoztató!I$3),"")</f>
        <v>0.81944444444444431</v>
      </c>
      <c r="J157" s="2">
        <f ca="1">IF(AND($H$3="ok",J$3&lt;&gt;""),menetrend!$A155+INDEX(menetrend!$E$2:$E$24,tájékoztató!J$3),"")</f>
        <v>0.82847222222222217</v>
      </c>
      <c r="K157" s="2" t="str">
        <f ca="1">IF(AND($H$3="ok",K$3&lt;&gt;""),menetrend!$A155+INDEX(menetrend!$E$2:$E$24,tájékoztató!K$3),"")</f>
        <v/>
      </c>
      <c r="L157" s="2">
        <f ca="1">IF(AND($H$3="ok",L$3&lt;&gt;""),menetrend!$A155+INDEX(menetrend!$E$2:$E$24,tájékoztató!L$3),"")</f>
        <v>0.83472222222222214</v>
      </c>
      <c r="M157" s="2">
        <f t="shared" ca="1" si="8"/>
        <v>0.81944444444444431</v>
      </c>
      <c r="N157" s="2">
        <f t="shared" ca="1" si="9"/>
        <v>0.83472222222222214</v>
      </c>
      <c r="O157" s="3">
        <f t="shared" ca="1" si="10"/>
        <v>8</v>
      </c>
      <c r="P157">
        <f t="shared" ca="1" si="11"/>
        <v>21</v>
      </c>
    </row>
    <row r="158" spans="9:16">
      <c r="I158" s="2">
        <f ca="1">IF(AND($H$3="ok",I$3&lt;&gt;""),menetrend!$A156+INDEX(menetrend!$E$2:$E$24,tájékoztató!I$3),"")</f>
        <v>0.82500000000000007</v>
      </c>
      <c r="J158" s="2">
        <f ca="1">IF(AND($H$3="ok",J$3&lt;&gt;""),menetrend!$A156+INDEX(menetrend!$E$2:$E$24,tájékoztató!J$3),"")</f>
        <v>0.83402777777777792</v>
      </c>
      <c r="K158" s="2" t="str">
        <f ca="1">IF(AND($H$3="ok",K$3&lt;&gt;""),menetrend!$A156+INDEX(menetrend!$E$2:$E$24,tájékoztató!K$3),"")</f>
        <v/>
      </c>
      <c r="L158" s="2">
        <f ca="1">IF(AND($H$3="ok",L$3&lt;&gt;""),menetrend!$A156+INDEX(menetrend!$E$2:$E$24,tájékoztató!L$3),"")</f>
        <v>0.8402777777777779</v>
      </c>
      <c r="M158" s="2">
        <f t="shared" ca="1" si="8"/>
        <v>0.82500000000000007</v>
      </c>
      <c r="N158" s="2">
        <f t="shared" ca="1" si="9"/>
        <v>0.8402777777777779</v>
      </c>
      <c r="O158" s="3">
        <f t="shared" ca="1" si="10"/>
        <v>8</v>
      </c>
      <c r="P158">
        <f t="shared" ca="1" si="11"/>
        <v>21</v>
      </c>
    </row>
    <row r="159" spans="9:16">
      <c r="I159" s="2">
        <f ca="1">IF(AND($H$3="ok",I$3&lt;&gt;""),menetrend!$A157+INDEX(menetrend!$E$2:$E$24,tájékoztató!I$3),"")</f>
        <v>0.8305555555555556</v>
      </c>
      <c r="J159" s="2">
        <f ca="1">IF(AND($H$3="ok",J$3&lt;&gt;""),menetrend!$A157+INDEX(menetrend!$E$2:$E$24,tájékoztató!J$3),"")</f>
        <v>0.83958333333333346</v>
      </c>
      <c r="K159" s="2" t="str">
        <f ca="1">IF(AND($H$3="ok",K$3&lt;&gt;""),menetrend!$A157+INDEX(menetrend!$E$2:$E$24,tájékoztató!K$3),"")</f>
        <v/>
      </c>
      <c r="L159" s="2">
        <f ca="1">IF(AND($H$3="ok",L$3&lt;&gt;""),menetrend!$A157+INDEX(menetrend!$E$2:$E$24,tájékoztató!L$3),"")</f>
        <v>0.84583333333333344</v>
      </c>
      <c r="M159" s="2">
        <f t="shared" ca="1" si="8"/>
        <v>0.8305555555555556</v>
      </c>
      <c r="N159" s="2">
        <f t="shared" ca="1" si="9"/>
        <v>0.84583333333333344</v>
      </c>
      <c r="O159" s="3">
        <f t="shared" ca="1" si="10"/>
        <v>8</v>
      </c>
      <c r="P159">
        <f t="shared" ca="1" si="11"/>
        <v>21</v>
      </c>
    </row>
    <row r="160" spans="9:16">
      <c r="I160" s="2">
        <f ca="1">IF(AND($H$3="ok",I$3&lt;&gt;""),menetrend!$A158+INDEX(menetrend!$E$2:$E$24,tájékoztató!I$3),"")</f>
        <v>0.83611111111111114</v>
      </c>
      <c r="J160" s="2">
        <f ca="1">IF(AND($H$3="ok",J$3&lt;&gt;""),menetrend!$A158+INDEX(menetrend!$E$2:$E$24,tájékoztató!J$3),"")</f>
        <v>0.84513888888888899</v>
      </c>
      <c r="K160" s="2" t="str">
        <f ca="1">IF(AND($H$3="ok",K$3&lt;&gt;""),menetrend!$A158+INDEX(menetrend!$E$2:$E$24,tájékoztató!K$3),"")</f>
        <v/>
      </c>
      <c r="L160" s="2">
        <f ca="1">IF(AND($H$3="ok",L$3&lt;&gt;""),menetrend!$A158+INDEX(menetrend!$E$2:$E$24,tájékoztató!L$3),"")</f>
        <v>0.85138888888888897</v>
      </c>
      <c r="M160" s="2">
        <f t="shared" ca="1" si="8"/>
        <v>0.83611111111111114</v>
      </c>
      <c r="N160" s="2">
        <f t="shared" ca="1" si="9"/>
        <v>0.85138888888888897</v>
      </c>
      <c r="O160" s="3">
        <f t="shared" ca="1" si="10"/>
        <v>8</v>
      </c>
      <c r="P160">
        <f t="shared" ca="1" si="11"/>
        <v>21</v>
      </c>
    </row>
    <row r="161" spans="9:16">
      <c r="I161" s="2">
        <f ca="1">IF(AND($H$3="ok",I$3&lt;&gt;""),menetrend!$A159+INDEX(menetrend!$E$2:$E$24,tájékoztató!I$3),"")</f>
        <v>0.84166666666666667</v>
      </c>
      <c r="J161" s="2">
        <f ca="1">IF(AND($H$3="ok",J$3&lt;&gt;""),menetrend!$A159+INDEX(menetrend!$E$2:$E$24,tájékoztató!J$3),"")</f>
        <v>0.85069444444444453</v>
      </c>
      <c r="K161" s="2" t="str">
        <f ca="1">IF(AND($H$3="ok",K$3&lt;&gt;""),menetrend!$A159+INDEX(menetrend!$E$2:$E$24,tájékoztató!K$3),"")</f>
        <v/>
      </c>
      <c r="L161" s="2">
        <f ca="1">IF(AND($H$3="ok",L$3&lt;&gt;""),menetrend!$A159+INDEX(menetrend!$E$2:$E$24,tájékoztató!L$3),"")</f>
        <v>0.85694444444444451</v>
      </c>
      <c r="M161" s="2">
        <f t="shared" ca="1" si="8"/>
        <v>0.84166666666666667</v>
      </c>
      <c r="N161" s="2">
        <f t="shared" ca="1" si="9"/>
        <v>0.85694444444444451</v>
      </c>
      <c r="O161" s="3">
        <f t="shared" ca="1" si="10"/>
        <v>8</v>
      </c>
      <c r="P161">
        <f t="shared" ca="1" si="11"/>
        <v>21</v>
      </c>
    </row>
    <row r="162" spans="9:16">
      <c r="I162" s="2">
        <f ca="1">IF(AND($H$3="ok",I$3&lt;&gt;""),menetrend!$A160+INDEX(menetrend!$E$2:$E$24,tájékoztató!I$3),"")</f>
        <v>0.84861111111111109</v>
      </c>
      <c r="J162" s="2">
        <f ca="1">IF(AND($H$3="ok",J$3&lt;&gt;""),menetrend!$A160+INDEX(menetrend!$E$2:$E$24,tájékoztató!J$3),"")</f>
        <v>0.85763888888888895</v>
      </c>
      <c r="K162" s="2" t="str">
        <f ca="1">IF(AND($H$3="ok",K$3&lt;&gt;""),menetrend!$A160+INDEX(menetrend!$E$2:$E$24,tájékoztató!K$3),"")</f>
        <v/>
      </c>
      <c r="L162" s="2">
        <f ca="1">IF(AND($H$3="ok",L$3&lt;&gt;""),menetrend!$A160+INDEX(menetrend!$E$2:$E$24,tájékoztató!L$3),"")</f>
        <v>0.86388888888888893</v>
      </c>
      <c r="M162" s="2">
        <f t="shared" ca="1" si="8"/>
        <v>0.84861111111111109</v>
      </c>
      <c r="N162" s="2">
        <f t="shared" ca="1" si="9"/>
        <v>0.86388888888888893</v>
      </c>
      <c r="O162" s="3">
        <f t="shared" ca="1" si="10"/>
        <v>8</v>
      </c>
      <c r="P162">
        <f t="shared" ca="1" si="11"/>
        <v>21</v>
      </c>
    </row>
    <row r="163" spans="9:16">
      <c r="I163" s="2">
        <f ca="1">IF(AND($H$3="ok",I$3&lt;&gt;""),menetrend!$A161+INDEX(menetrend!$E$2:$E$24,tájékoztató!I$3),"")</f>
        <v>0.85555555555555551</v>
      </c>
      <c r="J163" s="2">
        <f ca="1">IF(AND($H$3="ok",J$3&lt;&gt;""),menetrend!$A161+INDEX(menetrend!$E$2:$E$24,tájékoztató!J$3),"")</f>
        <v>0.86458333333333337</v>
      </c>
      <c r="K163" s="2" t="str">
        <f ca="1">IF(AND($H$3="ok",K$3&lt;&gt;""),menetrend!$A161+INDEX(menetrend!$E$2:$E$24,tájékoztató!K$3),"")</f>
        <v/>
      </c>
      <c r="L163" s="2">
        <f ca="1">IF(AND($H$3="ok",L$3&lt;&gt;""),menetrend!$A161+INDEX(menetrend!$E$2:$E$24,tájékoztató!L$3),"")</f>
        <v>0.87083333333333335</v>
      </c>
      <c r="M163" s="2">
        <f t="shared" ca="1" si="8"/>
        <v>0.85555555555555551</v>
      </c>
      <c r="N163" s="2">
        <f t="shared" ca="1" si="9"/>
        <v>0.87083333333333335</v>
      </c>
      <c r="O163" s="3">
        <f t="shared" ca="1" si="10"/>
        <v>8</v>
      </c>
      <c r="P163">
        <f t="shared" ca="1" si="11"/>
        <v>21</v>
      </c>
    </row>
    <row r="164" spans="9:16">
      <c r="I164" s="2">
        <f ca="1">IF(AND($H$3="ok",I$3&lt;&gt;""),menetrend!$A162+INDEX(menetrend!$E$2:$E$24,tájékoztató!I$3),"")</f>
        <v>0.86249999999999993</v>
      </c>
      <c r="J164" s="2">
        <f ca="1">IF(AND($H$3="ok",J$3&lt;&gt;""),menetrend!$A162+INDEX(menetrend!$E$2:$E$24,tájékoztató!J$3),"")</f>
        <v>0.87152777777777779</v>
      </c>
      <c r="K164" s="2" t="str">
        <f ca="1">IF(AND($H$3="ok",K$3&lt;&gt;""),menetrend!$A162+INDEX(menetrend!$E$2:$E$24,tájékoztató!K$3),"")</f>
        <v/>
      </c>
      <c r="L164" s="2">
        <f ca="1">IF(AND($H$3="ok",L$3&lt;&gt;""),menetrend!$A162+INDEX(menetrend!$E$2:$E$24,tájékoztató!L$3),"")</f>
        <v>0.87777777777777777</v>
      </c>
      <c r="M164" s="2">
        <f t="shared" ca="1" si="8"/>
        <v>0.86249999999999993</v>
      </c>
      <c r="N164" s="2">
        <f t="shared" ca="1" si="9"/>
        <v>0.87777777777777777</v>
      </c>
      <c r="O164" s="3">
        <f t="shared" ca="1" si="10"/>
        <v>8</v>
      </c>
      <c r="P164">
        <f t="shared" ca="1" si="11"/>
        <v>21</v>
      </c>
    </row>
    <row r="165" spans="9:16">
      <c r="I165" s="2">
        <f ca="1">IF(AND($H$3="ok",I$3&lt;&gt;""),menetrend!$A163+INDEX(menetrend!$E$2:$E$24,tájékoztató!I$3),"")</f>
        <v>0.86944444444444446</v>
      </c>
      <c r="J165" s="2">
        <f ca="1">IF(AND($H$3="ok",J$3&lt;&gt;""),menetrend!$A163+INDEX(menetrend!$E$2:$E$24,tájékoztató!J$3),"")</f>
        <v>0.87847222222222232</v>
      </c>
      <c r="K165" s="2" t="str">
        <f ca="1">IF(AND($H$3="ok",K$3&lt;&gt;""),menetrend!$A163+INDEX(menetrend!$E$2:$E$24,tájékoztató!K$3),"")</f>
        <v/>
      </c>
      <c r="L165" s="2">
        <f ca="1">IF(AND($H$3="ok",L$3&lt;&gt;""),menetrend!$A163+INDEX(menetrend!$E$2:$E$24,tájékoztató!L$3),"")</f>
        <v>0.8847222222222223</v>
      </c>
      <c r="M165" s="2">
        <f t="shared" ca="1" si="8"/>
        <v>0.86944444444444446</v>
      </c>
      <c r="N165" s="2">
        <f t="shared" ca="1" si="9"/>
        <v>0.8847222222222223</v>
      </c>
      <c r="O165" s="3">
        <f t="shared" ca="1" si="10"/>
        <v>8</v>
      </c>
      <c r="P165">
        <f t="shared" ca="1" si="11"/>
        <v>21</v>
      </c>
    </row>
    <row r="166" spans="9:16">
      <c r="I166" s="2">
        <f ca="1">IF(AND($H$3="ok",I$3&lt;&gt;""),menetrend!$A164+INDEX(menetrend!$E$2:$E$24,tájékoztató!I$3),"")</f>
        <v>0.87638888888888877</v>
      </c>
      <c r="J166" s="2">
        <f ca="1">IF(AND($H$3="ok",J$3&lt;&gt;""),menetrend!$A164+INDEX(menetrend!$E$2:$E$24,tájékoztató!J$3),"")</f>
        <v>0.88541666666666663</v>
      </c>
      <c r="K166" s="2" t="str">
        <f ca="1">IF(AND($H$3="ok",K$3&lt;&gt;""),menetrend!$A164+INDEX(menetrend!$E$2:$E$24,tájékoztató!K$3),"")</f>
        <v/>
      </c>
      <c r="L166" s="2">
        <f ca="1">IF(AND($H$3="ok",L$3&lt;&gt;""),menetrend!$A164+INDEX(menetrend!$E$2:$E$24,tájékoztató!L$3),"")</f>
        <v>0.89166666666666661</v>
      </c>
      <c r="M166" s="2">
        <f t="shared" ca="1" si="8"/>
        <v>0.87638888888888877</v>
      </c>
      <c r="N166" s="2">
        <f t="shared" ca="1" si="9"/>
        <v>0.89166666666666661</v>
      </c>
      <c r="O166" s="3">
        <f t="shared" ca="1" si="10"/>
        <v>8</v>
      </c>
      <c r="P166">
        <f t="shared" ca="1" si="11"/>
        <v>21</v>
      </c>
    </row>
    <row r="167" spans="9:16">
      <c r="I167" s="2">
        <f ca="1">IF(AND($H$3="ok",I$3&lt;&gt;""),menetrend!$A165+INDEX(menetrend!$E$2:$E$24,tájékoztató!I$3),"")</f>
        <v>0.8833333333333333</v>
      </c>
      <c r="J167" s="2">
        <f ca="1">IF(AND($H$3="ok",J$3&lt;&gt;""),menetrend!$A165+INDEX(menetrend!$E$2:$E$24,tájékoztató!J$3),"")</f>
        <v>0.89236111111111116</v>
      </c>
      <c r="K167" s="2" t="str">
        <f ca="1">IF(AND($H$3="ok",K$3&lt;&gt;""),menetrend!$A165+INDEX(menetrend!$E$2:$E$24,tájékoztató!K$3),"")</f>
        <v/>
      </c>
      <c r="L167" s="2">
        <f ca="1">IF(AND($H$3="ok",L$3&lt;&gt;""),menetrend!$A165+INDEX(menetrend!$E$2:$E$24,tájékoztató!L$3),"")</f>
        <v>0.89861111111111114</v>
      </c>
      <c r="M167" s="2">
        <f t="shared" ca="1" si="8"/>
        <v>0.8833333333333333</v>
      </c>
      <c r="N167" s="2">
        <f t="shared" ca="1" si="9"/>
        <v>0.89861111111111114</v>
      </c>
      <c r="O167" s="3">
        <f t="shared" ca="1" si="10"/>
        <v>8</v>
      </c>
      <c r="P167">
        <f t="shared" ca="1" si="11"/>
        <v>21</v>
      </c>
    </row>
    <row r="168" spans="9:16">
      <c r="I168" s="2">
        <f ca="1">IF(AND($H$3="ok",I$3&lt;&gt;""),menetrend!$A166+INDEX(menetrend!$E$2:$E$24,tájékoztató!I$3),"")</f>
        <v>0.89374999999999993</v>
      </c>
      <c r="J168" s="2">
        <f ca="1">IF(AND($H$3="ok",J$3&lt;&gt;""),menetrend!$A166+INDEX(menetrend!$E$2:$E$24,tájékoztató!J$3),"")</f>
        <v>0.90277777777777779</v>
      </c>
      <c r="K168" s="2" t="str">
        <f ca="1">IF(AND($H$3="ok",K$3&lt;&gt;""),menetrend!$A166+INDEX(menetrend!$E$2:$E$24,tájékoztató!K$3),"")</f>
        <v/>
      </c>
      <c r="L168" s="2">
        <f ca="1">IF(AND($H$3="ok",L$3&lt;&gt;""),menetrend!$A166+INDEX(menetrend!$E$2:$E$24,tájékoztató!L$3),"")</f>
        <v>0.90902777777777777</v>
      </c>
      <c r="M168" s="2">
        <f t="shared" ca="1" si="8"/>
        <v>0.89374999999999993</v>
      </c>
      <c r="N168" s="2">
        <f t="shared" ca="1" si="9"/>
        <v>0.90902777777777777</v>
      </c>
      <c r="O168" s="3">
        <f t="shared" ca="1" si="10"/>
        <v>8</v>
      </c>
      <c r="P168">
        <f t="shared" ca="1" si="11"/>
        <v>21</v>
      </c>
    </row>
    <row r="169" spans="9:16">
      <c r="I169" s="2">
        <f ca="1">IF(AND($H$3="ok",I$3&lt;&gt;""),menetrend!$A167+INDEX(menetrend!$E$2:$E$24,tájékoztató!I$3),"")</f>
        <v>0.90416666666666667</v>
      </c>
      <c r="J169" s="2">
        <f ca="1">IF(AND($H$3="ok",J$3&lt;&gt;""),menetrend!$A167+INDEX(menetrend!$E$2:$E$24,tájékoztató!J$3),"")</f>
        <v>0.91319444444444453</v>
      </c>
      <c r="K169" s="2" t="str">
        <f ca="1">IF(AND($H$3="ok",K$3&lt;&gt;""),menetrend!$A167+INDEX(menetrend!$E$2:$E$24,tájékoztató!K$3),"")</f>
        <v/>
      </c>
      <c r="L169" s="2">
        <f ca="1">IF(AND($H$3="ok",L$3&lt;&gt;""),menetrend!$A167+INDEX(menetrend!$E$2:$E$24,tájékoztató!L$3),"")</f>
        <v>0.91944444444444451</v>
      </c>
      <c r="M169" s="2">
        <f t="shared" ca="1" si="8"/>
        <v>0.90416666666666667</v>
      </c>
      <c r="N169" s="2">
        <f t="shared" ca="1" si="9"/>
        <v>0.91944444444444451</v>
      </c>
      <c r="O169" s="3">
        <f t="shared" ca="1" si="10"/>
        <v>8</v>
      </c>
      <c r="P169">
        <f t="shared" ca="1" si="11"/>
        <v>21</v>
      </c>
    </row>
    <row r="170" spans="9:16">
      <c r="I170" s="2">
        <f ca="1">IF(AND($H$3="ok",I$3&lt;&gt;""),menetrend!$A168+INDEX(menetrend!$E$2:$E$24,tájékoztató!I$3),"")</f>
        <v>0.9145833333333333</v>
      </c>
      <c r="J170" s="2">
        <f ca="1">IF(AND($H$3="ok",J$3&lt;&gt;""),menetrend!$A168+INDEX(menetrend!$E$2:$E$24,tájékoztató!J$3),"")</f>
        <v>0.92361111111111116</v>
      </c>
      <c r="K170" s="2" t="str">
        <f ca="1">IF(AND($H$3="ok",K$3&lt;&gt;""),menetrend!$A168+INDEX(menetrend!$E$2:$E$24,tájékoztató!K$3),"")</f>
        <v/>
      </c>
      <c r="L170" s="2">
        <f ca="1">IF(AND($H$3="ok",L$3&lt;&gt;""),menetrend!$A168+INDEX(menetrend!$E$2:$E$24,tájékoztató!L$3),"")</f>
        <v>0.92986111111111114</v>
      </c>
      <c r="M170" s="2">
        <f t="shared" ca="1" si="8"/>
        <v>0.9145833333333333</v>
      </c>
      <c r="N170" s="2">
        <f t="shared" ca="1" si="9"/>
        <v>0.92986111111111114</v>
      </c>
      <c r="O170" s="3">
        <f t="shared" ca="1" si="10"/>
        <v>8</v>
      </c>
      <c r="P170">
        <f t="shared" ca="1" si="11"/>
        <v>21</v>
      </c>
    </row>
    <row r="171" spans="9:16">
      <c r="I171" s="2">
        <f ca="1">IF(AND($H$3="ok",I$3&lt;&gt;""),menetrend!$A169+INDEX(menetrend!$E$2:$E$24,tájékoztató!I$3),"")</f>
        <v>0.92499999999999993</v>
      </c>
      <c r="J171" s="2">
        <f ca="1">IF(AND($H$3="ok",J$3&lt;&gt;""),menetrend!$A169+INDEX(menetrend!$E$2:$E$24,tájékoztató!J$3),"")</f>
        <v>0.93402777777777779</v>
      </c>
      <c r="K171" s="2" t="str">
        <f ca="1">IF(AND($H$3="ok",K$3&lt;&gt;""),menetrend!$A169+INDEX(menetrend!$E$2:$E$24,tájékoztató!K$3),"")</f>
        <v/>
      </c>
      <c r="L171" s="2">
        <f ca="1">IF(AND($H$3="ok",L$3&lt;&gt;""),menetrend!$A169+INDEX(menetrend!$E$2:$E$24,tájékoztató!L$3),"")</f>
        <v>0.94027777777777777</v>
      </c>
      <c r="M171" s="2">
        <f t="shared" ca="1" si="8"/>
        <v>0.92499999999999993</v>
      </c>
      <c r="N171" s="2">
        <f t="shared" ca="1" si="9"/>
        <v>0.94027777777777777</v>
      </c>
      <c r="O171" s="3">
        <f t="shared" ca="1" si="10"/>
        <v>8</v>
      </c>
      <c r="P171">
        <f t="shared" ca="1" si="11"/>
        <v>21</v>
      </c>
    </row>
    <row r="172" spans="9:16">
      <c r="I172" s="2">
        <f ca="1">IF(AND($H$3="ok",I$3&lt;&gt;""),menetrend!$A170+INDEX(menetrend!$E$2:$E$24,tájékoztató!I$3),"")</f>
        <v>0.93541666666666667</v>
      </c>
      <c r="J172" s="2">
        <f ca="1">IF(AND($H$3="ok",J$3&lt;&gt;""),menetrend!$A170+INDEX(menetrend!$E$2:$E$24,tájékoztató!J$3),"")</f>
        <v>0.94444444444444453</v>
      </c>
      <c r="K172" s="2" t="str">
        <f ca="1">IF(AND($H$3="ok",K$3&lt;&gt;""),menetrend!$A170+INDEX(menetrend!$E$2:$E$24,tájékoztató!K$3),"")</f>
        <v/>
      </c>
      <c r="L172" s="2">
        <f ca="1">IF(AND($H$3="ok",L$3&lt;&gt;""),menetrend!$A170+INDEX(menetrend!$E$2:$E$24,tájékoztató!L$3),"")</f>
        <v>0.95069444444444451</v>
      </c>
      <c r="M172" s="2">
        <f t="shared" ca="1" si="8"/>
        <v>0.93541666666666667</v>
      </c>
      <c r="N172" s="2">
        <f t="shared" ca="1" si="9"/>
        <v>0.95069444444444451</v>
      </c>
      <c r="O172" s="3">
        <f t="shared" ca="1" si="10"/>
        <v>8</v>
      </c>
      <c r="P172">
        <f t="shared" ca="1" si="11"/>
        <v>21</v>
      </c>
    </row>
    <row r="173" spans="9:16">
      <c r="I173" s="2">
        <f ca="1">IF(AND($H$3="ok",I$3&lt;&gt;""),menetrend!$A171+INDEX(menetrend!$E$2:$E$24,tájékoztató!I$3),"")</f>
        <v>0.9458333333333333</v>
      </c>
      <c r="J173" s="2">
        <f ca="1">IF(AND($H$3="ok",J$3&lt;&gt;""),menetrend!$A171+INDEX(menetrend!$E$2:$E$24,tájékoztató!J$3),"")</f>
        <v>0.95486111111111116</v>
      </c>
      <c r="K173" s="2" t="str">
        <f ca="1">IF(AND($H$3="ok",K$3&lt;&gt;""),menetrend!$A171+INDEX(menetrend!$E$2:$E$24,tájékoztató!K$3),"")</f>
        <v/>
      </c>
      <c r="L173" s="2">
        <f ca="1">IF(AND($H$3="ok",L$3&lt;&gt;""),menetrend!$A171+INDEX(menetrend!$E$2:$E$24,tájékoztató!L$3),"")</f>
        <v>0.96111111111111114</v>
      </c>
      <c r="M173" s="2">
        <f t="shared" ca="1" si="8"/>
        <v>0.9458333333333333</v>
      </c>
      <c r="N173" s="2">
        <f t="shared" ca="1" si="9"/>
        <v>0.96111111111111114</v>
      </c>
      <c r="O173" s="3">
        <f t="shared" ca="1" si="10"/>
        <v>8</v>
      </c>
      <c r="P173">
        <f t="shared" ca="1" si="11"/>
        <v>21</v>
      </c>
    </row>
    <row r="174" spans="9:16">
      <c r="I174" s="2">
        <f ca="1">IF(AND($H$3="ok",I$3&lt;&gt;""),menetrend!$A172+INDEX(menetrend!$E$2:$E$24,tájékoztató!I$3),"")</f>
        <v>0.95624999999999993</v>
      </c>
      <c r="J174" s="2">
        <f ca="1">IF(AND($H$3="ok",J$3&lt;&gt;""),menetrend!$A172+INDEX(menetrend!$E$2:$E$24,tájékoztató!J$3),"")</f>
        <v>0.96527777777777779</v>
      </c>
      <c r="K174" s="2" t="str">
        <f ca="1">IF(AND($H$3="ok",K$3&lt;&gt;""),menetrend!$A172+INDEX(menetrend!$E$2:$E$24,tájékoztató!K$3),"")</f>
        <v/>
      </c>
      <c r="L174" s="2">
        <f ca="1">IF(AND($H$3="ok",L$3&lt;&gt;""),menetrend!$A172+INDEX(menetrend!$E$2:$E$24,tájékoztató!L$3),"")</f>
        <v>0.97152777777777777</v>
      </c>
      <c r="M174" s="2">
        <f t="shared" ca="1" si="8"/>
        <v>0.95624999999999993</v>
      </c>
      <c r="N174" s="2">
        <f t="shared" ca="1" si="9"/>
        <v>0.97152777777777777</v>
      </c>
      <c r="O174" s="3">
        <f t="shared" ca="1" si="10"/>
        <v>8</v>
      </c>
      <c r="P174">
        <f t="shared" ca="1" si="11"/>
        <v>21</v>
      </c>
    </row>
    <row r="175" spans="9:16">
      <c r="I175" s="2">
        <f ca="1">IF(AND($H$3="ok",I$3&lt;&gt;""),menetrend!$A173+INDEX(menetrend!$E$2:$E$24,tájékoztató!I$3),"")</f>
        <v>0.96666666666666667</v>
      </c>
      <c r="J175" s="2">
        <f ca="1">IF(AND($H$3="ok",J$3&lt;&gt;""),menetrend!$A173+INDEX(menetrend!$E$2:$E$24,tájékoztató!J$3),"")</f>
        <v>0.97569444444444453</v>
      </c>
      <c r="K175" s="2" t="str">
        <f ca="1">IF(AND($H$3="ok",K$3&lt;&gt;""),menetrend!$A173+INDEX(menetrend!$E$2:$E$24,tájékoztató!K$3),"")</f>
        <v/>
      </c>
      <c r="L175" s="2">
        <f ca="1">IF(AND($H$3="ok",L$3&lt;&gt;""),menetrend!$A173+INDEX(menetrend!$E$2:$E$24,tájékoztató!L$3),"")</f>
        <v>0.98194444444444451</v>
      </c>
      <c r="M175" s="2">
        <f t="shared" ca="1" si="8"/>
        <v>0.96666666666666667</v>
      </c>
      <c r="N175" s="2">
        <f t="shared" ca="1" si="9"/>
        <v>0.98194444444444451</v>
      </c>
      <c r="O175" s="3">
        <f t="shared" ca="1" si="10"/>
        <v>8</v>
      </c>
      <c r="P175">
        <f t="shared" ca="1" si="11"/>
        <v>21</v>
      </c>
    </row>
    <row r="176" spans="9:16">
      <c r="I176" s="2"/>
      <c r="J176" s="2"/>
      <c r="K176" s="2"/>
      <c r="L176" s="2"/>
    </row>
    <row r="177" spans="9:12">
      <c r="I177" s="2"/>
      <c r="J177" s="2"/>
      <c r="K177" s="2"/>
      <c r="L177" s="2"/>
    </row>
    <row r="178" spans="9:12">
      <c r="I178" s="2"/>
      <c r="J178" s="2"/>
      <c r="K178" s="2"/>
      <c r="L17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menetrend</vt:lpstr>
      <vt:lpstr>tájékoztató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Barni</cp:lastModifiedBy>
  <dcterms:created xsi:type="dcterms:W3CDTF">2013-06-06T20:19:17Z</dcterms:created>
  <dcterms:modified xsi:type="dcterms:W3CDTF">2013-06-07T15:53:24Z</dcterms:modified>
</cp:coreProperties>
</file>