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égi laptop\kömal\május\"/>
    </mc:Choice>
  </mc:AlternateContent>
  <bookViews>
    <workbookView xWindow="0" yWindow="0" windowWidth="17256" windowHeight="5664"/>
  </bookViews>
  <sheets>
    <sheet name="kerületek" sheetId="1" r:id="rId1"/>
    <sheet name="Diagram1" sheetId="3" r:id="rId2"/>
  </sheets>
  <definedNames>
    <definedName name="_xlnm._FilterDatabase" localSheetId="0" hidden="1">kerületek!$A$5:$H$28</definedName>
    <definedName name="kerulet" localSheetId="0">kerületek!$A$1:$L$28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D3" i="1"/>
  <c r="B3" i="1"/>
  <c r="L7" i="1" l="1"/>
  <c r="K7" i="1"/>
  <c r="L6" i="1"/>
  <c r="K6" i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6" i="1"/>
  <c r="K9" i="1" s="1"/>
  <c r="K11" i="1" s="1"/>
  <c r="L9" i="1" l="1"/>
  <c r="L11" i="1" s="1"/>
  <c r="K8" i="1"/>
  <c r="K10" i="1" s="1"/>
  <c r="H6" i="1"/>
  <c r="K15" i="1"/>
  <c r="K16" i="1"/>
  <c r="K14" i="1"/>
  <c r="L8" i="1"/>
  <c r="L10" i="1" s="1"/>
</calcChain>
</file>

<file path=xl/connections.xml><?xml version="1.0" encoding="utf-8"?>
<connections xmlns="http://schemas.openxmlformats.org/spreadsheetml/2006/main">
  <connection id="1" name="kerulet" type="6" refreshedVersion="6" background="1" saveData="1">
    <textPr codePage="65001" sourceFile="D:\Régi laptop\kömal\május\kerulet.txt" decimal="," thousands=" ">
      <textFields count="12"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<sst xmlns="http://schemas.openxmlformats.org/spreadsheetml/2006/main" count="70" uniqueCount="44">
  <si>
    <t>Budapest kerületei</t>
  </si>
  <si>
    <t>Szám</t>
  </si>
  <si>
    <t>Oldal</t>
  </si>
  <si>
    <t>Népesség</t>
  </si>
  <si>
    <t>Terület</t>
  </si>
  <si>
    <t>X.</t>
  </si>
  <si>
    <t>Népesség (2016)</t>
  </si>
  <si>
    <t>Népesség (2007)</t>
  </si>
  <si>
    <t>Változás</t>
  </si>
  <si>
    <t>Számottevő</t>
  </si>
  <si>
    <t>Statisztika (2016-ban)</t>
  </si>
  <si>
    <t>Buda</t>
  </si>
  <si>
    <t>Pest</t>
  </si>
  <si>
    <t>I.</t>
  </si>
  <si>
    <t>Kerületek száma:</t>
  </si>
  <si>
    <t>II.</t>
  </si>
  <si>
    <t>Népessége:</t>
  </si>
  <si>
    <t>III.</t>
  </si>
  <si>
    <t>Legnagyobb népsűrűség:</t>
  </si>
  <si>
    <t>IV.</t>
  </si>
  <si>
    <t>V.</t>
  </si>
  <si>
    <t>Legnagyobb népsűrűségű kerület:</t>
  </si>
  <si>
    <t>VI.</t>
  </si>
  <si>
    <t>Legkisebb népsűrűségű kerület:</t>
  </si>
  <si>
    <t>VII.</t>
  </si>
  <si>
    <t>VIII.</t>
  </si>
  <si>
    <t>Legvonzóbb kerületek</t>
  </si>
  <si>
    <t>IX.</t>
  </si>
  <si>
    <t>XI.</t>
  </si>
  <si>
    <t>XII.</t>
  </si>
  <si>
    <t>XIII.</t>
  </si>
  <si>
    <t>XIV.</t>
  </si>
  <si>
    <t>XV.</t>
  </si>
  <si>
    <t>XVI.</t>
  </si>
  <si>
    <t>XVII.</t>
  </si>
  <si>
    <t>XVIII.</t>
  </si>
  <si>
    <t>XIX.</t>
  </si>
  <si>
    <t>XX.</t>
  </si>
  <si>
    <t>XXI.</t>
  </si>
  <si>
    <t>XXII.</t>
  </si>
  <si>
    <t>XXIII.</t>
  </si>
  <si>
    <r>
      <t>Terület (km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</si>
  <si>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Népsűrűség (fő/km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</si>
  <si>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t>Legkisebb népsűrűség: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</si>
</sst>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F_t_-;\-* #,##0.00\ _F_t_-;_-* &quot;-&quot;??\ _F_t_-;_-@_-"/>
    <numFmt numFmtId="164" formatCode="#,##0&quot; fő&quot;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1" applyNumberFormat="1" applyFont="1"/>
    <xf numFmtId="164" fontId="0" fillId="0" borderId="0" xfId="0" applyNumberFormat="1"/>
    <xf numFmtId="10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/>
    <xf numFmtId="0" fontId="0" fillId="0" borderId="5" xfId="0" applyBorder="1"/>
    <xf numFmtId="164" fontId="0" fillId="0" borderId="5" xfId="0" applyNumberFormat="1" applyBorder="1"/>
    <xf numFmtId="2" fontId="0" fillId="0" borderId="5" xfId="0" applyNumberFormat="1" applyBorder="1"/>
    <xf numFmtId="10" fontId="0" fillId="0" borderId="5" xfId="2" applyNumberFormat="1" applyFont="1" applyBorder="1"/>
    <xf numFmtId="0" fontId="0" fillId="0" borderId="6" xfId="0" applyBorder="1" applyAlignment="1">
      <alignment horizontal="center" vertical="center"/>
    </xf>
    <xf numFmtId="0" fontId="0" fillId="0" borderId="7" xfId="0" applyBorder="1"/>
    <xf numFmtId="0" fontId="0" fillId="0" borderId="8" xfId="0" applyBorder="1"/>
    <xf numFmtId="164" fontId="0" fillId="0" borderId="8" xfId="0" applyNumberFormat="1" applyBorder="1"/>
    <xf numFmtId="2" fontId="0" fillId="0" borderId="8" xfId="0" applyNumberFormat="1" applyBorder="1"/>
    <xf numFmtId="10" fontId="0" fillId="0" borderId="8" xfId="2" applyNumberFormat="1" applyFont="1" applyBorder="1"/>
    <xf numFmtId="0" fontId="0" fillId="0" borderId="9" xfId="0" applyBorder="1" applyAlignment="1">
      <alignment horizontal="center" vertical="center"/>
    </xf>
  </cellXfs>
  <cellStyles count="3">
    <cellStyle name="Ezres" xfId="1" builtinId="3"/>
    <cellStyle name="Normál" xfId="0" builtinId="0"/>
    <cellStyle name="Százalék" xfId="2" builtinId="5"/>
  </cellStyles>
  <dxfs count="2">
    <dxf>
      <font>
        <color rgb="FF002060"/>
      </font>
    </dxf>
    <dxf>
      <font>
        <color rgb="FF4D7731"/>
      </font>
    </dxf>
  </dxfs>
  <tableStyles count="0" defaultTableStyle="TableStyleMedium2" defaultPivotStyle="PivotStyleLight16"/>
  <colors>
    <mruColors>
      <color rgb="FF4D773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Budai kerületek népessége 2007-ben és 2016-ban</a:t>
            </a:r>
          </a:p>
        </c:rich>
      </c:tx>
      <c:layout>
        <c:manualLayout>
          <c:xMode val="edge"/>
          <c:yMode val="edge"/>
          <c:x val="0.31971989157093067"/>
          <c:y val="1.253481825418275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radarChart>
        <c:radarStyle val="marker"/>
        <c:varyColors val="0"/>
        <c:ser>
          <c:idx val="1"/>
          <c:order val="0"/>
          <c:tx>
            <c:strRef>
              <c:f>kerületek!$F$5</c:f>
              <c:strCache>
                <c:ptCount val="1"/>
                <c:pt idx="0">
                  <c:v>Népesség (2007)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(kerületek!$A$6:$A$8,kerületek!$A$16:$A$17,kerületek!$A$27)</c:f>
              <c:strCache>
                <c:ptCount val="6"/>
                <c:pt idx="0">
                  <c:v>I.</c:v>
                </c:pt>
                <c:pt idx="1">
                  <c:v>II.</c:v>
                </c:pt>
                <c:pt idx="2">
                  <c:v>III.</c:v>
                </c:pt>
                <c:pt idx="3">
                  <c:v>XI.</c:v>
                </c:pt>
                <c:pt idx="4">
                  <c:v>XII.</c:v>
                </c:pt>
                <c:pt idx="5">
                  <c:v>XXII.</c:v>
                </c:pt>
              </c:strCache>
            </c:strRef>
          </c:cat>
          <c:val>
            <c:numRef>
              <c:f>(kerületek!$F$6:$F$8,kerületek!$F$16:$F$17,kerületek!$F$27)</c:f>
              <c:numCache>
                <c:formatCode>#\ ##0" fő"</c:formatCode>
                <c:ptCount val="6"/>
                <c:pt idx="0">
                  <c:v>24707</c:v>
                </c:pt>
                <c:pt idx="1">
                  <c:v>88058</c:v>
                </c:pt>
                <c:pt idx="2">
                  <c:v>124256</c:v>
                </c:pt>
                <c:pt idx="3">
                  <c:v>136557</c:v>
                </c:pt>
                <c:pt idx="4">
                  <c:v>56461</c:v>
                </c:pt>
                <c:pt idx="5">
                  <c:v>50449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1E-428C-A6E0-4997DF682471}"/>
            </c:ext>
          </c:extLst>
        </c:ser>
        <c:ser>
          <c:idx val="0"/>
          <c:order val="1"/>
          <c:tx>
            <c:strRef>
              <c:f>kerületek!$C$5</c:f>
              <c:strCache>
                <c:ptCount val="1"/>
                <c:pt idx="0">
                  <c:v>Népesség (2016)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(kerületek!$A$6:$A$8,kerületek!$A$16:$A$17,kerületek!$A$27)</c:f>
              <c:strCache>
                <c:ptCount val="6"/>
                <c:pt idx="0">
                  <c:v>I.</c:v>
                </c:pt>
                <c:pt idx="1">
                  <c:v>II.</c:v>
                </c:pt>
                <c:pt idx="2">
                  <c:v>III.</c:v>
                </c:pt>
                <c:pt idx="3">
                  <c:v>XI.</c:v>
                </c:pt>
                <c:pt idx="4">
                  <c:v>XII.</c:v>
                </c:pt>
                <c:pt idx="5">
                  <c:v>XXII.</c:v>
                </c:pt>
              </c:strCache>
            </c:strRef>
          </c:cat>
          <c:val>
            <c:numRef>
              <c:f>(kerületek!$C$6:$C$8,kerületek!$C$16:$C$17,kerületek!$C$27)</c:f>
              <c:numCache>
                <c:formatCode>#\ ##0" fő"</c:formatCode>
                <c:ptCount val="6"/>
                <c:pt idx="0">
                  <c:v>25196</c:v>
                </c:pt>
                <c:pt idx="1">
                  <c:v>89903</c:v>
                </c:pt>
                <c:pt idx="2">
                  <c:v>130415</c:v>
                </c:pt>
                <c:pt idx="3">
                  <c:v>151812</c:v>
                </c:pt>
                <c:pt idx="4">
                  <c:v>58171</c:v>
                </c:pt>
                <c:pt idx="5">
                  <c:v>54611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1E-428C-A6E0-4997DF682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326736"/>
        <c:axId val="471326408"/>
      </c:radarChart>
      <c:catAx>
        <c:axId val="4713267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71326408"/>
        <c:crosses val="autoZero"/>
        <c:auto val="1"/>
        <c:lblAlgn val="ctr"/>
        <c:lblOffset val="100"/>
        <c:noMultiLvlLbl val="0"/>
      </c:catAx>
      <c:valAx>
        <c:axId val="471326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0&quot; fő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71326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9067"/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9220E5ED-5EDB-4B03-878A-EE57B7507B6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kerulet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workbookViewId="0">
      <selection activeCell="J20" sqref="J20"/>
    </sheetView>
  </sheetViews>
  <sheetFormatPr defaultRowHeight="14.4" x14ac:dyDescent="0.3"/>
  <cols>
    <col min="1" max="1" width="16.21875" bestFit="1" customWidth="1"/>
    <col min="2" max="2" width="5.33203125" bestFit="1" customWidth="1"/>
    <col min="3" max="3" width="9.6640625" bestFit="1" customWidth="1"/>
    <col min="4" max="4" width="6.88671875" bestFit="1" customWidth="1"/>
    <col min="5" max="5" width="14.44140625" customWidth="1"/>
    <col min="6" max="6" width="9.6640625" bestFit="1" customWidth="1"/>
    <col min="7" max="7" width="9.77734375" customWidth="1"/>
    <col min="8" max="8" width="11.21875" customWidth="1"/>
    <col min="10" max="10" width="28.33203125" bestFit="1" customWidth="1"/>
    <col min="11" max="11" width="13.33203125" bestFit="1" customWidth="1"/>
    <col min="12" max="12" width="14.77734375" bestFit="1" customWidth="1"/>
  </cols>
  <sheetData>
    <row r="1" spans="1:12" x14ac:dyDescent="0.3">
      <c r="A1" t="s">
        <v>0</v>
      </c>
    </row>
    <row r="2" spans="1:12" x14ac:dyDescent="0.3">
      <c r="A2" t="s">
        <v>1</v>
      </c>
      <c r="B2" t="s">
        <v>2</v>
      </c>
      <c r="C2" t="s">
        <v>3</v>
      </c>
      <c r="D2" t="s">
        <v>4</v>
      </c>
    </row>
    <row r="3" spans="1:12" x14ac:dyDescent="0.3">
      <c r="A3" t="s">
        <v>5</v>
      </c>
      <c r="B3" t="str">
        <f>INDEX(B$6:B$28,MATCH($A$3,$A$6:$A$28,0))</f>
        <v>Pest</v>
      </c>
      <c r="C3" s="3">
        <f t="shared" ref="C3:D3" si="0">INDEX(C$6:C$28,MATCH($A$3,$A$6:$A$28,0))</f>
        <v>78414</v>
      </c>
      <c r="D3">
        <f t="shared" si="0"/>
        <v>32.49</v>
      </c>
    </row>
    <row r="4" spans="1:12" ht="15" thickBot="1" x14ac:dyDescent="0.35"/>
    <row r="5" spans="1:12" ht="31.2" thickTop="1" x14ac:dyDescent="0.3">
      <c r="A5" s="5" t="s">
        <v>1</v>
      </c>
      <c r="B5" s="6" t="s">
        <v>2</v>
      </c>
      <c r="C5" s="6" t="s">
        <v>6</v>
      </c>
      <c r="D5" s="6" t="s">
        <v>41</v>
      </c>
      <c r="E5" s="6" t="s">
        <v>42</v>
      </c>
      <c r="F5" s="6" t="s">
        <v>7</v>
      </c>
      <c r="G5" s="6" t="s">
        <v>8</v>
      </c>
      <c r="H5" s="7" t="s">
        <v>9</v>
      </c>
      <c r="J5" t="s">
        <v>10</v>
      </c>
      <c r="K5" s="1" t="s">
        <v>11</v>
      </c>
      <c r="L5" s="1" t="s">
        <v>12</v>
      </c>
    </row>
    <row r="6" spans="1:12" x14ac:dyDescent="0.3">
      <c r="A6" s="8" t="s">
        <v>13</v>
      </c>
      <c r="B6" s="9" t="s">
        <v>11</v>
      </c>
      <c r="C6" s="10">
        <v>25196</v>
      </c>
      <c r="D6" s="9">
        <v>3.41</v>
      </c>
      <c r="E6" s="11">
        <f>ROUND(C6/D6,2)</f>
        <v>7388.86</v>
      </c>
      <c r="F6" s="10">
        <v>24707</v>
      </c>
      <c r="G6" s="12">
        <f>C6/F6-1</f>
        <v>1.979196179220466E-2</v>
      </c>
      <c r="H6" s="13" t="str">
        <f>IF(ABS(G6)&gt;0.1,"!","")</f>
        <v/>
      </c>
      <c r="J6" t="s">
        <v>14</v>
      </c>
      <c r="K6" s="1">
        <f>COUNTIF($B$6:$B$28,K5)</f>
        <v>6</v>
      </c>
      <c r="L6" s="1">
        <f>COUNTIF($B$6:$B$28,L5)</f>
        <v>17</v>
      </c>
    </row>
    <row r="7" spans="1:12" x14ac:dyDescent="0.3">
      <c r="A7" s="8" t="s">
        <v>15</v>
      </c>
      <c r="B7" s="9" t="s">
        <v>11</v>
      </c>
      <c r="C7" s="10">
        <v>89903</v>
      </c>
      <c r="D7" s="9">
        <v>36.340000000000003</v>
      </c>
      <c r="E7" s="11">
        <f t="shared" ref="E7:E28" si="1">ROUND(C7/D7,2)</f>
        <v>2473.94</v>
      </c>
      <c r="F7" s="10">
        <v>88058</v>
      </c>
      <c r="G7" s="12">
        <f t="shared" ref="G7:G28" si="2">C7/F7-1</f>
        <v>2.0952099752435949E-2</v>
      </c>
      <c r="H7" s="13" t="str">
        <f t="shared" ref="H7:H28" si="3">IF(ABS(G7)&gt;0.1,"!","")</f>
        <v/>
      </c>
      <c r="J7" t="s">
        <v>16</v>
      </c>
      <c r="K7" s="2">
        <f>SUMIF($B$6:$B$28,K5,$C$6:$C$28)</f>
        <v>510108</v>
      </c>
      <c r="L7" s="2">
        <f>SUMIF($B$6:$B$28,L5,$C$6:$C$28)</f>
        <v>1249299</v>
      </c>
    </row>
    <row r="8" spans="1:12" x14ac:dyDescent="0.3">
      <c r="A8" s="8" t="s">
        <v>17</v>
      </c>
      <c r="B8" s="9" t="s">
        <v>11</v>
      </c>
      <c r="C8" s="10">
        <v>130415</v>
      </c>
      <c r="D8" s="9">
        <v>39.700000000000003</v>
      </c>
      <c r="E8" s="11">
        <f t="shared" si="1"/>
        <v>3285.01</v>
      </c>
      <c r="F8" s="10">
        <v>124256</v>
      </c>
      <c r="G8" s="12">
        <f t="shared" si="2"/>
        <v>4.9567022920422366E-2</v>
      </c>
      <c r="H8" s="13" t="str">
        <f t="shared" si="3"/>
        <v/>
      </c>
      <c r="J8" t="s">
        <v>18</v>
      </c>
      <c r="K8">
        <f>_xlfn.MAXIFS($E$6:$E$28,$B$6:$B$28,K5)</f>
        <v>7388.86</v>
      </c>
      <c r="L8">
        <f>_xlfn.MAXIFS($E$6:$E$28,$B$6:$B$28,L5)</f>
        <v>25541.15</v>
      </c>
    </row>
    <row r="9" spans="1:12" x14ac:dyDescent="0.3">
      <c r="A9" s="8" t="s">
        <v>19</v>
      </c>
      <c r="B9" s="9" t="s">
        <v>12</v>
      </c>
      <c r="C9" s="10">
        <v>101558</v>
      </c>
      <c r="D9" s="9">
        <v>18.82</v>
      </c>
      <c r="E9" s="11">
        <f t="shared" si="1"/>
        <v>5396.28</v>
      </c>
      <c r="F9" s="10">
        <v>98518</v>
      </c>
      <c r="G9" s="12">
        <f t="shared" si="2"/>
        <v>3.0857305264012647E-2</v>
      </c>
      <c r="H9" s="13" t="str">
        <f t="shared" si="3"/>
        <v/>
      </c>
      <c r="J9" t="s">
        <v>43</v>
      </c>
      <c r="K9">
        <f>_xlfn.MINIFS($E$6:$E$28,$B$6:$B$28,K5)</f>
        <v>1594.48</v>
      </c>
      <c r="L9">
        <f>_xlfn.MINIFS($E$6:$E$28,$B$6:$B$28,L5)</f>
        <v>579.86</v>
      </c>
    </row>
    <row r="10" spans="1:12" x14ac:dyDescent="0.3">
      <c r="A10" s="8" t="s">
        <v>20</v>
      </c>
      <c r="B10" s="9" t="s">
        <v>12</v>
      </c>
      <c r="C10" s="10">
        <v>26284</v>
      </c>
      <c r="D10" s="9">
        <v>2.59</v>
      </c>
      <c r="E10" s="11">
        <f t="shared" si="1"/>
        <v>10148.26</v>
      </c>
      <c r="F10" s="10">
        <v>27055</v>
      </c>
      <c r="G10" s="12">
        <f t="shared" si="2"/>
        <v>-2.8497505082239916E-2</v>
      </c>
      <c r="H10" s="13" t="str">
        <f t="shared" si="3"/>
        <v/>
      </c>
      <c r="J10" t="s">
        <v>21</v>
      </c>
      <c r="K10" s="1" t="str">
        <f>INDEX($A$6:$A$28,MATCH(K8,$E$6:$E$28,0))</f>
        <v>I.</v>
      </c>
      <c r="L10" s="1" t="str">
        <f>INDEX($A$6:$A$28,MATCH(L8,$E$6:$E$28,0))</f>
        <v>VII.</v>
      </c>
    </row>
    <row r="11" spans="1:12" x14ac:dyDescent="0.3">
      <c r="A11" s="8" t="s">
        <v>22</v>
      </c>
      <c r="B11" s="9" t="s">
        <v>12</v>
      </c>
      <c r="C11" s="10">
        <v>38504</v>
      </c>
      <c r="D11" s="9">
        <v>2.38</v>
      </c>
      <c r="E11" s="11">
        <f t="shared" si="1"/>
        <v>16178.15</v>
      </c>
      <c r="F11" s="10">
        <v>41839</v>
      </c>
      <c r="G11" s="12">
        <f t="shared" si="2"/>
        <v>-7.9710318124238122E-2</v>
      </c>
      <c r="H11" s="13" t="str">
        <f t="shared" si="3"/>
        <v/>
      </c>
      <c r="J11" t="s">
        <v>23</v>
      </c>
      <c r="K11" s="1" t="str">
        <f>INDEX($A$6:$A$28,MATCH(K9,$E$6:$E$28,0))</f>
        <v>XXII.</v>
      </c>
      <c r="L11" s="1" t="str">
        <f>INDEX($A$6:$A$28,MATCH(L9,$E$6:$E$28,0))</f>
        <v>XXIII.</v>
      </c>
    </row>
    <row r="12" spans="1:12" x14ac:dyDescent="0.3">
      <c r="A12" s="8" t="s">
        <v>24</v>
      </c>
      <c r="B12" s="9" t="s">
        <v>12</v>
      </c>
      <c r="C12" s="10">
        <v>53381</v>
      </c>
      <c r="D12" s="9">
        <v>2.09</v>
      </c>
      <c r="E12" s="11">
        <f t="shared" si="1"/>
        <v>25541.15</v>
      </c>
      <c r="F12" s="10">
        <v>62001</v>
      </c>
      <c r="G12" s="12">
        <f t="shared" si="2"/>
        <v>-0.13903001564490891</v>
      </c>
      <c r="H12" s="13" t="str">
        <f t="shared" si="3"/>
        <v>!</v>
      </c>
    </row>
    <row r="13" spans="1:12" x14ac:dyDescent="0.3">
      <c r="A13" s="8" t="s">
        <v>25</v>
      </c>
      <c r="B13" s="9" t="s">
        <v>12</v>
      </c>
      <c r="C13" s="10">
        <v>76811</v>
      </c>
      <c r="D13" s="9">
        <v>6.85</v>
      </c>
      <c r="E13" s="11">
        <f t="shared" si="1"/>
        <v>11213.28</v>
      </c>
      <c r="F13" s="10">
        <v>80166</v>
      </c>
      <c r="G13" s="12">
        <f t="shared" si="2"/>
        <v>-4.1850659880747432E-2</v>
      </c>
      <c r="H13" s="13" t="str">
        <f t="shared" si="3"/>
        <v/>
      </c>
      <c r="J13" t="s">
        <v>26</v>
      </c>
    </row>
    <row r="14" spans="1:12" x14ac:dyDescent="0.3">
      <c r="A14" s="8" t="s">
        <v>27</v>
      </c>
      <c r="B14" s="9" t="s">
        <v>12</v>
      </c>
      <c r="C14" s="10">
        <v>59056</v>
      </c>
      <c r="D14" s="9">
        <v>12.53</v>
      </c>
      <c r="E14" s="11">
        <f t="shared" si="1"/>
        <v>4713.17</v>
      </c>
      <c r="F14" s="10">
        <v>59992</v>
      </c>
      <c r="G14" s="12">
        <f t="shared" si="2"/>
        <v>-1.5602080277370312E-2</v>
      </c>
      <c r="H14" s="13" t="str">
        <f t="shared" si="3"/>
        <v/>
      </c>
      <c r="J14">
        <v>1</v>
      </c>
      <c r="K14" s="4" t="str">
        <f>INDEX($A$6:$A$28,MATCH(LARGE($G$6:$G$28,$J14),$G$6:$G$28,0))</f>
        <v>XXIII.</v>
      </c>
    </row>
    <row r="15" spans="1:12" x14ac:dyDescent="0.3">
      <c r="A15" s="8" t="s">
        <v>5</v>
      </c>
      <c r="B15" s="9" t="s">
        <v>12</v>
      </c>
      <c r="C15" s="10">
        <v>78414</v>
      </c>
      <c r="D15" s="9">
        <v>32.49</v>
      </c>
      <c r="E15" s="11">
        <f t="shared" si="1"/>
        <v>2413.48</v>
      </c>
      <c r="F15" s="10">
        <v>77822</v>
      </c>
      <c r="G15" s="12">
        <f t="shared" si="2"/>
        <v>7.6071033897868734E-3</v>
      </c>
      <c r="H15" s="13" t="str">
        <f t="shared" si="3"/>
        <v/>
      </c>
      <c r="J15">
        <v>2</v>
      </c>
      <c r="K15" s="4" t="str">
        <f t="shared" ref="K15:K16" si="4">INDEX($A$6:$A$28,MATCH(LARGE($G$6:$G$28,$J15),$G$6:$G$28,0))</f>
        <v>XVII.</v>
      </c>
    </row>
    <row r="16" spans="1:12" x14ac:dyDescent="0.3">
      <c r="A16" s="8" t="s">
        <v>28</v>
      </c>
      <c r="B16" s="9" t="s">
        <v>11</v>
      </c>
      <c r="C16" s="10">
        <v>151812</v>
      </c>
      <c r="D16" s="9">
        <v>33.49</v>
      </c>
      <c r="E16" s="11">
        <f t="shared" si="1"/>
        <v>4533.05</v>
      </c>
      <c r="F16" s="10">
        <v>136557</v>
      </c>
      <c r="G16" s="12">
        <f t="shared" si="2"/>
        <v>0.11171159296118094</v>
      </c>
      <c r="H16" s="13" t="str">
        <f t="shared" si="3"/>
        <v>!</v>
      </c>
      <c r="J16">
        <v>3</v>
      </c>
      <c r="K16" s="4" t="str">
        <f t="shared" si="4"/>
        <v>XI.</v>
      </c>
    </row>
    <row r="17" spans="1:8" x14ac:dyDescent="0.3">
      <c r="A17" s="8" t="s">
        <v>29</v>
      </c>
      <c r="B17" s="9" t="s">
        <v>11</v>
      </c>
      <c r="C17" s="10">
        <v>58171</v>
      </c>
      <c r="D17" s="9">
        <v>26.67</v>
      </c>
      <c r="E17" s="11">
        <f t="shared" si="1"/>
        <v>2181.14</v>
      </c>
      <c r="F17" s="10">
        <v>56461</v>
      </c>
      <c r="G17" s="12">
        <f t="shared" si="2"/>
        <v>3.0286392377039117E-2</v>
      </c>
      <c r="H17" s="13" t="str">
        <f t="shared" si="3"/>
        <v/>
      </c>
    </row>
    <row r="18" spans="1:8" x14ac:dyDescent="0.3">
      <c r="A18" s="8" t="s">
        <v>30</v>
      </c>
      <c r="B18" s="9" t="s">
        <v>12</v>
      </c>
      <c r="C18" s="10">
        <v>120256</v>
      </c>
      <c r="D18" s="9">
        <v>13.43</v>
      </c>
      <c r="E18" s="11">
        <f t="shared" si="1"/>
        <v>8954.2800000000007</v>
      </c>
      <c r="F18" s="10">
        <v>109935</v>
      </c>
      <c r="G18" s="12">
        <f t="shared" si="2"/>
        <v>9.3882748897075485E-2</v>
      </c>
      <c r="H18" s="13" t="str">
        <f t="shared" si="3"/>
        <v/>
      </c>
    </row>
    <row r="19" spans="1:8" x14ac:dyDescent="0.3">
      <c r="A19" s="8" t="s">
        <v>31</v>
      </c>
      <c r="B19" s="9" t="s">
        <v>12</v>
      </c>
      <c r="C19" s="10">
        <v>124841</v>
      </c>
      <c r="D19" s="9">
        <v>18.13</v>
      </c>
      <c r="E19" s="11">
        <f t="shared" si="1"/>
        <v>6885.88</v>
      </c>
      <c r="F19" s="10">
        <v>116879</v>
      </c>
      <c r="G19" s="12">
        <f t="shared" si="2"/>
        <v>6.8121732732141727E-2</v>
      </c>
      <c r="H19" s="13" t="str">
        <f t="shared" si="3"/>
        <v/>
      </c>
    </row>
    <row r="20" spans="1:8" x14ac:dyDescent="0.3">
      <c r="A20" s="8" t="s">
        <v>32</v>
      </c>
      <c r="B20" s="9" t="s">
        <v>12</v>
      </c>
      <c r="C20" s="10">
        <v>80573</v>
      </c>
      <c r="D20" s="9">
        <v>26.94</v>
      </c>
      <c r="E20" s="11">
        <f t="shared" si="1"/>
        <v>2990.83</v>
      </c>
      <c r="F20" s="10">
        <v>81061</v>
      </c>
      <c r="G20" s="12">
        <f t="shared" si="2"/>
        <v>-6.0201576590468431E-3</v>
      </c>
      <c r="H20" s="13" t="str">
        <f t="shared" si="3"/>
        <v/>
      </c>
    </row>
    <row r="21" spans="1:8" x14ac:dyDescent="0.3">
      <c r="A21" s="8" t="s">
        <v>33</v>
      </c>
      <c r="B21" s="9" t="s">
        <v>12</v>
      </c>
      <c r="C21" s="10">
        <v>73486</v>
      </c>
      <c r="D21" s="9">
        <v>33.51</v>
      </c>
      <c r="E21" s="11">
        <f t="shared" si="1"/>
        <v>2192.96</v>
      </c>
      <c r="F21" s="10">
        <v>68400</v>
      </c>
      <c r="G21" s="12">
        <f t="shared" si="2"/>
        <v>7.4356725146198732E-2</v>
      </c>
      <c r="H21" s="13" t="str">
        <f t="shared" si="3"/>
        <v/>
      </c>
    </row>
    <row r="22" spans="1:8" x14ac:dyDescent="0.3">
      <c r="A22" s="8" t="s">
        <v>34</v>
      </c>
      <c r="B22" s="9" t="s">
        <v>12</v>
      </c>
      <c r="C22" s="10">
        <v>87793</v>
      </c>
      <c r="D22" s="9">
        <v>54.82</v>
      </c>
      <c r="E22" s="11">
        <f t="shared" si="1"/>
        <v>1601.48</v>
      </c>
      <c r="F22" s="10">
        <v>77586</v>
      </c>
      <c r="G22" s="12">
        <f t="shared" si="2"/>
        <v>0.13155723970819477</v>
      </c>
      <c r="H22" s="13" t="str">
        <f t="shared" si="3"/>
        <v>!</v>
      </c>
    </row>
    <row r="23" spans="1:8" x14ac:dyDescent="0.3">
      <c r="A23" s="8" t="s">
        <v>35</v>
      </c>
      <c r="B23" s="9" t="s">
        <v>12</v>
      </c>
      <c r="C23" s="10">
        <v>101738</v>
      </c>
      <c r="D23" s="9">
        <v>38.6</v>
      </c>
      <c r="E23" s="11">
        <f t="shared" si="1"/>
        <v>2635.7</v>
      </c>
      <c r="F23" s="10">
        <v>93120</v>
      </c>
      <c r="G23" s="12">
        <f t="shared" si="2"/>
        <v>9.2547250859106533E-2</v>
      </c>
      <c r="H23" s="13" t="str">
        <f t="shared" si="3"/>
        <v/>
      </c>
    </row>
    <row r="24" spans="1:8" x14ac:dyDescent="0.3">
      <c r="A24" s="8" t="s">
        <v>36</v>
      </c>
      <c r="B24" s="9" t="s">
        <v>12</v>
      </c>
      <c r="C24" s="10">
        <v>60731</v>
      </c>
      <c r="D24" s="9">
        <v>9.3800000000000008</v>
      </c>
      <c r="E24" s="11">
        <f t="shared" si="1"/>
        <v>6474.52</v>
      </c>
      <c r="F24" s="10">
        <v>61223</v>
      </c>
      <c r="G24" s="12">
        <f t="shared" si="2"/>
        <v>-8.0361955474249624E-3</v>
      </c>
      <c r="H24" s="13" t="str">
        <f t="shared" si="3"/>
        <v/>
      </c>
    </row>
    <row r="25" spans="1:8" x14ac:dyDescent="0.3">
      <c r="A25" s="8" t="s">
        <v>37</v>
      </c>
      <c r="B25" s="9" t="s">
        <v>12</v>
      </c>
      <c r="C25" s="10">
        <v>65321</v>
      </c>
      <c r="D25" s="9">
        <v>12.19</v>
      </c>
      <c r="E25" s="11">
        <f t="shared" si="1"/>
        <v>5358.57</v>
      </c>
      <c r="F25" s="10">
        <v>63161</v>
      </c>
      <c r="G25" s="12">
        <f t="shared" si="2"/>
        <v>3.4198318582669751E-2</v>
      </c>
      <c r="H25" s="13" t="str">
        <f t="shared" si="3"/>
        <v/>
      </c>
    </row>
    <row r="26" spans="1:8" x14ac:dyDescent="0.3">
      <c r="A26" s="8" t="s">
        <v>38</v>
      </c>
      <c r="B26" s="9" t="s">
        <v>12</v>
      </c>
      <c r="C26" s="10">
        <v>76911</v>
      </c>
      <c r="D26" s="9">
        <v>25.75</v>
      </c>
      <c r="E26" s="11">
        <f t="shared" si="1"/>
        <v>2986.83</v>
      </c>
      <c r="F26" s="10">
        <v>76342</v>
      </c>
      <c r="G26" s="12">
        <f t="shared" si="2"/>
        <v>7.4533022451599429E-3</v>
      </c>
      <c r="H26" s="13" t="str">
        <f t="shared" si="3"/>
        <v/>
      </c>
    </row>
    <row r="27" spans="1:8" x14ac:dyDescent="0.3">
      <c r="A27" s="8" t="s">
        <v>39</v>
      </c>
      <c r="B27" s="9" t="s">
        <v>11</v>
      </c>
      <c r="C27" s="10">
        <v>54611</v>
      </c>
      <c r="D27" s="9">
        <v>34.25</v>
      </c>
      <c r="E27" s="11">
        <f t="shared" si="1"/>
        <v>1594.48</v>
      </c>
      <c r="F27" s="10">
        <v>50449</v>
      </c>
      <c r="G27" s="12">
        <f t="shared" si="2"/>
        <v>8.2499157565065762E-2</v>
      </c>
      <c r="H27" s="13" t="str">
        <f t="shared" si="3"/>
        <v/>
      </c>
    </row>
    <row r="28" spans="1:8" ht="15" thickBot="1" x14ac:dyDescent="0.35">
      <c r="A28" s="14" t="s">
        <v>40</v>
      </c>
      <c r="B28" s="15" t="s">
        <v>12</v>
      </c>
      <c r="C28" s="16">
        <v>23641</v>
      </c>
      <c r="D28" s="15">
        <v>40.770000000000003</v>
      </c>
      <c r="E28" s="17">
        <f t="shared" si="1"/>
        <v>579.86</v>
      </c>
      <c r="F28" s="16">
        <v>20502</v>
      </c>
      <c r="G28" s="18">
        <f t="shared" si="2"/>
        <v>0.15310701394985848</v>
      </c>
      <c r="H28" s="19" t="str">
        <f t="shared" si="3"/>
        <v>!</v>
      </c>
    </row>
    <row r="29" spans="1:8" ht="15" thickTop="1" x14ac:dyDescent="0.3"/>
  </sheetData>
  <conditionalFormatting sqref="A6:H28">
    <cfRule type="expression" dxfId="1" priority="1">
      <formula>$B6="Buda"</formula>
    </cfRule>
    <cfRule type="expression" dxfId="0" priority="2">
      <formula>$B6="Pest"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Munkalapok</vt:lpstr>
      </vt:variant>
      <vt:variant>
        <vt:i4>1</vt:i4>
      </vt:variant>
      <vt:variant>
        <vt:lpstr>Diagramok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kerületek</vt:lpstr>
      <vt:lpstr>Diagram1</vt:lpstr>
      <vt:lpstr>kerületek!kerulet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</dc:creator>
  <cp:lastModifiedBy>Éva</cp:lastModifiedBy>
  <dcterms:created xsi:type="dcterms:W3CDTF">2017-05-21T11:22:12Z</dcterms:created>
  <dcterms:modified xsi:type="dcterms:W3CDTF">2017-06-08T20:26:42Z</dcterms:modified>
</cp:coreProperties>
</file>